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9C4A5857-C195-46D0-9F82-8EE685278D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101A - Náměstí" sheetId="2" r:id="rId2"/>
    <sheet name="SO 101B - Komunikace (II-..." sheetId="3" r:id="rId3"/>
    <sheet name="SO 401 - Veřejné osvětlení" sheetId="4" r:id="rId4"/>
    <sheet name="VRN - Vedlejší rozpočtové..." sheetId="5" r:id="rId5"/>
  </sheets>
  <definedNames>
    <definedName name="_xlnm._FilterDatabase" localSheetId="1" hidden="1">'SO 101A - Náměstí'!$C$128:$K$731</definedName>
    <definedName name="_xlnm._FilterDatabase" localSheetId="2" hidden="1">'SO 101B - Komunikace (II-...'!$C$121:$K$203</definedName>
    <definedName name="_xlnm._FilterDatabase" localSheetId="3" hidden="1">'SO 401 - Veřejné osvětlení'!$C$122:$K$311</definedName>
    <definedName name="_xlnm._FilterDatabase" localSheetId="4" hidden="1">'VRN - Vedlejší rozpočtové...'!$C$116:$K$137</definedName>
    <definedName name="_xlnm.Print_Titles" localSheetId="0">'Rekapitulace stavby'!$92:$92</definedName>
    <definedName name="_xlnm.Print_Titles" localSheetId="1">'SO 101A - Náměstí'!$128:$128</definedName>
    <definedName name="_xlnm.Print_Titles" localSheetId="2">'SO 101B - Komunikace (II-...'!$121:$121</definedName>
    <definedName name="_xlnm.Print_Titles" localSheetId="3">'SO 401 - Veřejné osvětlení'!$122:$122</definedName>
    <definedName name="_xlnm.Print_Titles" localSheetId="4">'VRN - Vedlejší rozpočtové...'!$116:$116</definedName>
    <definedName name="_xlnm.Print_Area" localSheetId="0">'Rekapitulace stavby'!$D$4:$AO$76,'Rekapitulace stavby'!$C$82:$AQ$99</definedName>
    <definedName name="_xlnm.Print_Area" localSheetId="1">'SO 101A - Náměstí'!$C$4:$J$76,'SO 101A - Náměstí'!$C$82:$J$110,'SO 101A - Náměstí'!$C$116:$K$731</definedName>
    <definedName name="_xlnm.Print_Area" localSheetId="2">'SO 101B - Komunikace (II-...'!$C$4:$J$76,'SO 101B - Komunikace (II-...'!$C$82:$J$103,'SO 101B - Komunikace (II-...'!$C$109:$K$203</definedName>
    <definedName name="_xlnm.Print_Area" localSheetId="3">'SO 401 - Veřejné osvětlení'!$C$4:$J$76,'SO 401 - Veřejné osvětlení'!$C$82:$J$104,'SO 401 - Veřejné osvětlení'!$C$110:$K$311</definedName>
    <definedName name="_xlnm.Print_Area" localSheetId="4">'VRN - Vedlejší rozpočtové...'!$C$4:$J$76,'VRN - Vedlejší rozpočtové...'!$C$82:$J$98,'VRN - Vedlejší rozpočtové...'!$C$104:$K$137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92" i="5" s="1"/>
  <c r="J17" i="5"/>
  <c r="J15" i="5"/>
  <c r="E15" i="5"/>
  <c r="F91" i="5" s="1"/>
  <c r="J14" i="5"/>
  <c r="J12" i="5"/>
  <c r="J111" i="5"/>
  <c r="E7" i="5"/>
  <c r="E85" i="5"/>
  <c r="J37" i="4"/>
  <c r="J36" i="4"/>
  <c r="AY97" i="1" s="1"/>
  <c r="J35" i="4"/>
  <c r="AX97" i="1" s="1"/>
  <c r="BI310" i="4"/>
  <c r="BH310" i="4"/>
  <c r="BG310" i="4"/>
  <c r="BF310" i="4"/>
  <c r="T310" i="4"/>
  <c r="R310" i="4"/>
  <c r="P310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120" i="4" s="1"/>
  <c r="J17" i="4"/>
  <c r="J12" i="4"/>
  <c r="J89" i="4" s="1"/>
  <c r="E7" i="4"/>
  <c r="E85" i="4" s="1"/>
  <c r="J37" i="3"/>
  <c r="J36" i="3"/>
  <c r="AY96" i="1" s="1"/>
  <c r="J35" i="3"/>
  <c r="AX96" i="1"/>
  <c r="BI202" i="3"/>
  <c r="BH202" i="3"/>
  <c r="BG202" i="3"/>
  <c r="BF202" i="3"/>
  <c r="T202" i="3"/>
  <c r="T201" i="3" s="1"/>
  <c r="R202" i="3"/>
  <c r="R201" i="3"/>
  <c r="P202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J118" i="3"/>
  <c r="F116" i="3"/>
  <c r="E114" i="3"/>
  <c r="J91" i="3"/>
  <c r="F89" i="3"/>
  <c r="E87" i="3"/>
  <c r="J24" i="3"/>
  <c r="E24" i="3"/>
  <c r="J119" i="3" s="1"/>
  <c r="J23" i="3"/>
  <c r="J18" i="3"/>
  <c r="E18" i="3"/>
  <c r="F92" i="3"/>
  <c r="J17" i="3"/>
  <c r="J15" i="3"/>
  <c r="E15" i="3"/>
  <c r="F91" i="3" s="1"/>
  <c r="J14" i="3"/>
  <c r="J12" i="3"/>
  <c r="J116" i="3" s="1"/>
  <c r="E7" i="3"/>
  <c r="E112" i="3" s="1"/>
  <c r="J37" i="2"/>
  <c r="J36" i="2"/>
  <c r="AY95" i="1" s="1"/>
  <c r="J35" i="2"/>
  <c r="AX95" i="1"/>
  <c r="BI730" i="2"/>
  <c r="BH730" i="2"/>
  <c r="BG730" i="2"/>
  <c r="BF730" i="2"/>
  <c r="T730" i="2"/>
  <c r="T729" i="2" s="1"/>
  <c r="R730" i="2"/>
  <c r="R729" i="2"/>
  <c r="P730" i="2"/>
  <c r="P729" i="2"/>
  <c r="BI727" i="2"/>
  <c r="BH727" i="2"/>
  <c r="BG727" i="2"/>
  <c r="BF727" i="2"/>
  <c r="T727" i="2"/>
  <c r="R727" i="2"/>
  <c r="P727" i="2"/>
  <c r="BI722" i="2"/>
  <c r="BH722" i="2"/>
  <c r="BG722" i="2"/>
  <c r="BF722" i="2"/>
  <c r="T722" i="2"/>
  <c r="R722" i="2"/>
  <c r="P722" i="2"/>
  <c r="BI718" i="2"/>
  <c r="BH718" i="2"/>
  <c r="BG718" i="2"/>
  <c r="BF718" i="2"/>
  <c r="T718" i="2"/>
  <c r="T717" i="2" s="1"/>
  <c r="R718" i="2"/>
  <c r="R717" i="2"/>
  <c r="P718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697" i="2"/>
  <c r="BH697" i="2"/>
  <c r="BG697" i="2"/>
  <c r="BF697" i="2"/>
  <c r="T697" i="2"/>
  <c r="R697" i="2"/>
  <c r="P697" i="2"/>
  <c r="BI693" i="2"/>
  <c r="BH693" i="2"/>
  <c r="BG693" i="2"/>
  <c r="BF693" i="2"/>
  <c r="T693" i="2"/>
  <c r="R693" i="2"/>
  <c r="P693" i="2"/>
  <c r="BI689" i="2"/>
  <c r="BH689" i="2"/>
  <c r="BG689" i="2"/>
  <c r="BF689" i="2"/>
  <c r="T689" i="2"/>
  <c r="R689" i="2"/>
  <c r="P689" i="2"/>
  <c r="BI685" i="2"/>
  <c r="BH685" i="2"/>
  <c r="BG685" i="2"/>
  <c r="BF685" i="2"/>
  <c r="T685" i="2"/>
  <c r="R685" i="2"/>
  <c r="P685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5" i="2"/>
  <c r="BH675" i="2"/>
  <c r="BG675" i="2"/>
  <c r="BF675" i="2"/>
  <c r="T675" i="2"/>
  <c r="R675" i="2"/>
  <c r="P675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7" i="2"/>
  <c r="BH637" i="2"/>
  <c r="BG637" i="2"/>
  <c r="BF637" i="2"/>
  <c r="T637" i="2"/>
  <c r="R637" i="2"/>
  <c r="P637" i="2"/>
  <c r="BI633" i="2"/>
  <c r="BH633" i="2"/>
  <c r="BG633" i="2"/>
  <c r="BF633" i="2"/>
  <c r="T633" i="2"/>
  <c r="R633" i="2"/>
  <c r="P633" i="2"/>
  <c r="BI629" i="2"/>
  <c r="BH629" i="2"/>
  <c r="BG629" i="2"/>
  <c r="BF629" i="2"/>
  <c r="T629" i="2"/>
  <c r="R629" i="2"/>
  <c r="P629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6" i="2"/>
  <c r="BH606" i="2"/>
  <c r="BG606" i="2"/>
  <c r="BF606" i="2"/>
  <c r="T606" i="2"/>
  <c r="R606" i="2"/>
  <c r="P606" i="2"/>
  <c r="BI602" i="2"/>
  <c r="BH602" i="2"/>
  <c r="BG602" i="2"/>
  <c r="BF602" i="2"/>
  <c r="T602" i="2"/>
  <c r="R602" i="2"/>
  <c r="P602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59" i="2"/>
  <c r="BH559" i="2"/>
  <c r="BG559" i="2"/>
  <c r="BF559" i="2"/>
  <c r="T559" i="2"/>
  <c r="R559" i="2"/>
  <c r="P559" i="2"/>
  <c r="BI553" i="2"/>
  <c r="BH553" i="2"/>
  <c r="BG553" i="2"/>
  <c r="BF553" i="2"/>
  <c r="T553" i="2"/>
  <c r="R553" i="2"/>
  <c r="P553" i="2"/>
  <c r="BI548" i="2"/>
  <c r="BH548" i="2"/>
  <c r="BG548" i="2"/>
  <c r="BF548" i="2"/>
  <c r="T548" i="2"/>
  <c r="R548" i="2"/>
  <c r="P548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59" i="2"/>
  <c r="BH459" i="2"/>
  <c r="BG459" i="2"/>
  <c r="BF459" i="2"/>
  <c r="T459" i="2"/>
  <c r="R459" i="2"/>
  <c r="P459" i="2"/>
  <c r="BI454" i="2"/>
  <c r="BH454" i="2"/>
  <c r="BG454" i="2"/>
  <c r="BF454" i="2"/>
  <c r="T454" i="2"/>
  <c r="R454" i="2"/>
  <c r="P454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33" i="2"/>
  <c r="BH433" i="2"/>
  <c r="BG433" i="2"/>
  <c r="BF433" i="2"/>
  <c r="T433" i="2"/>
  <c r="R433" i="2"/>
  <c r="P433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18" i="2"/>
  <c r="BH418" i="2"/>
  <c r="BG418" i="2"/>
  <c r="BF418" i="2"/>
  <c r="T418" i="2"/>
  <c r="R418" i="2"/>
  <c r="P418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55" i="2"/>
  <c r="BH355" i="2"/>
  <c r="BG355" i="2"/>
  <c r="BF355" i="2"/>
  <c r="T355" i="2"/>
  <c r="R355" i="2"/>
  <c r="P355" i="2"/>
  <c r="BI338" i="2"/>
  <c r="BH338" i="2"/>
  <c r="BG338" i="2"/>
  <c r="BF338" i="2"/>
  <c r="T338" i="2"/>
  <c r="R338" i="2"/>
  <c r="P338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25" i="2"/>
  <c r="BH225" i="2"/>
  <c r="BG225" i="2"/>
  <c r="BF225" i="2"/>
  <c r="T225" i="2"/>
  <c r="R225" i="2"/>
  <c r="P225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F36" i="2" s="1"/>
  <c r="BG152" i="2"/>
  <c r="BF152" i="2"/>
  <c r="T152" i="2"/>
  <c r="R152" i="2"/>
  <c r="P152" i="2"/>
  <c r="BI148" i="2"/>
  <c r="F37" i="2" s="1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J34" i="2" s="1"/>
  <c r="T138" i="2"/>
  <c r="R138" i="2"/>
  <c r="P138" i="2"/>
  <c r="BI136" i="2"/>
  <c r="BH136" i="2"/>
  <c r="BG136" i="2"/>
  <c r="F35" i="2" s="1"/>
  <c r="BF136" i="2"/>
  <c r="T136" i="2"/>
  <c r="R136" i="2"/>
  <c r="P136" i="2"/>
  <c r="BI132" i="2"/>
  <c r="BH132" i="2"/>
  <c r="BG132" i="2"/>
  <c r="BF132" i="2"/>
  <c r="T132" i="2"/>
  <c r="R132" i="2"/>
  <c r="P132" i="2"/>
  <c r="J125" i="2"/>
  <c r="F123" i="2"/>
  <c r="E121" i="2"/>
  <c r="J91" i="2"/>
  <c r="F89" i="2"/>
  <c r="E87" i="2"/>
  <c r="J24" i="2"/>
  <c r="E24" i="2"/>
  <c r="J126" i="2"/>
  <c r="J23" i="2"/>
  <c r="J18" i="2"/>
  <c r="E18" i="2"/>
  <c r="F126" i="2"/>
  <c r="J17" i="2"/>
  <c r="J15" i="2"/>
  <c r="E15" i="2"/>
  <c r="F125" i="2"/>
  <c r="J14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J366" i="2"/>
  <c r="BK324" i="2"/>
  <c r="BK314" i="2"/>
  <c r="BK306" i="2"/>
  <c r="BK300" i="2"/>
  <c r="BK287" i="2"/>
  <c r="J278" i="2"/>
  <c r="BK265" i="2"/>
  <c r="BK253" i="2"/>
  <c r="BK244" i="2"/>
  <c r="J225" i="2"/>
  <c r="BK206" i="2"/>
  <c r="BK191" i="2"/>
  <c r="J180" i="2"/>
  <c r="BK164" i="2"/>
  <c r="BK152" i="2"/>
  <c r="BK140" i="2"/>
  <c r="BK132" i="2"/>
  <c r="BK156" i="3"/>
  <c r="BK184" i="3"/>
  <c r="BK199" i="3"/>
  <c r="J150" i="3"/>
  <c r="J129" i="3"/>
  <c r="J125" i="3"/>
  <c r="BK159" i="3"/>
  <c r="J176" i="3"/>
  <c r="J255" i="4"/>
  <c r="BK239" i="4"/>
  <c r="BK152" i="4"/>
  <c r="J216" i="4"/>
  <c r="BK141" i="4"/>
  <c r="J265" i="4"/>
  <c r="BK216" i="4"/>
  <c r="J157" i="4"/>
  <c r="BK303" i="4"/>
  <c r="J269" i="4"/>
  <c r="J233" i="4"/>
  <c r="J198" i="4"/>
  <c r="J141" i="4"/>
  <c r="BK261" i="4"/>
  <c r="BK196" i="4"/>
  <c r="J133" i="4"/>
  <c r="J247" i="4"/>
  <c r="J182" i="4"/>
  <c r="BK133" i="4"/>
  <c r="J285" i="4"/>
  <c r="J222" i="4"/>
  <c r="BK135" i="4"/>
  <c r="J293" i="4"/>
  <c r="J259" i="4"/>
  <c r="J226" i="4"/>
  <c r="J190" i="4"/>
  <c r="BK130" i="5"/>
  <c r="BK128" i="5"/>
  <c r="BK119" i="5"/>
  <c r="BK730" i="2"/>
  <c r="BK727" i="2"/>
  <c r="BK722" i="2"/>
  <c r="BK718" i="2"/>
  <c r="J715" i="2"/>
  <c r="BK711" i="2"/>
  <c r="J709" i="2"/>
  <c r="BK705" i="2"/>
  <c r="J697" i="2"/>
  <c r="BK689" i="2"/>
  <c r="BK685" i="2"/>
  <c r="J681" i="2"/>
  <c r="BK675" i="2"/>
  <c r="J671" i="2"/>
  <c r="BK667" i="2"/>
  <c r="J665" i="2"/>
  <c r="BK661" i="2"/>
  <c r="J659" i="2"/>
  <c r="BK655" i="2"/>
  <c r="J653" i="2"/>
  <c r="BK649" i="2"/>
  <c r="J647" i="2"/>
  <c r="BK643" i="2"/>
  <c r="J641" i="2"/>
  <c r="J633" i="2"/>
  <c r="J624" i="2"/>
  <c r="BK613" i="2"/>
  <c r="J610" i="2"/>
  <c r="BK602" i="2"/>
  <c r="J598" i="2"/>
  <c r="BK593" i="2"/>
  <c r="BK587" i="2"/>
  <c r="J584" i="2"/>
  <c r="BK581" i="2"/>
  <c r="BK575" i="2"/>
  <c r="J570" i="2"/>
  <c r="J567" i="2"/>
  <c r="BK559" i="2"/>
  <c r="J553" i="2"/>
  <c r="BK542" i="2"/>
  <c r="J539" i="2"/>
  <c r="BK535" i="2"/>
  <c r="J533" i="2"/>
  <c r="BK527" i="2"/>
  <c r="BK525" i="2"/>
  <c r="J521" i="2"/>
  <c r="J517" i="2"/>
  <c r="BK508" i="2"/>
  <c r="J504" i="2"/>
  <c r="BK497" i="2"/>
  <c r="J493" i="2"/>
  <c r="BK486" i="2"/>
  <c r="J483" i="2"/>
  <c r="BK476" i="2"/>
  <c r="J472" i="2"/>
  <c r="BK465" i="2"/>
  <c r="BK449" i="2"/>
  <c r="J444" i="2"/>
  <c r="J427" i="2"/>
  <c r="BK418" i="2"/>
  <c r="J413" i="2"/>
  <c r="BK405" i="2"/>
  <c r="J402" i="2"/>
  <c r="BK396" i="2"/>
  <c r="J391" i="2"/>
  <c r="BK385" i="2"/>
  <c r="J383" i="2"/>
  <c r="J379" i="2"/>
  <c r="BK370" i="2"/>
  <c r="J338" i="2"/>
  <c r="J324" i="2"/>
  <c r="J312" i="2"/>
  <c r="J302" i="2"/>
  <c r="BK293" i="2"/>
  <c r="J287" i="2"/>
  <c r="J269" i="2"/>
  <c r="BK257" i="2"/>
  <c r="BK246" i="2"/>
  <c r="J240" i="2"/>
  <c r="J214" i="2"/>
  <c r="J202" i="2"/>
  <c r="J184" i="2"/>
  <c r="J176" i="2"/>
  <c r="J160" i="2"/>
  <c r="J148" i="2"/>
  <c r="J138" i="2"/>
  <c r="BK197" i="3"/>
  <c r="BK137" i="3"/>
  <c r="BK141" i="3"/>
  <c r="BK168" i="3"/>
  <c r="J141" i="3"/>
  <c r="J156" i="3"/>
  <c r="BK202" i="3"/>
  <c r="BK125" i="3"/>
  <c r="BK150" i="3"/>
  <c r="J251" i="4"/>
  <c r="J177" i="4"/>
  <c r="BK287" i="4"/>
  <c r="BK190" i="4"/>
  <c r="J283" i="4"/>
  <c r="BK259" i="4"/>
  <c r="J202" i="4"/>
  <c r="BK143" i="4"/>
  <c r="J245" i="4"/>
  <c r="J218" i="4"/>
  <c r="J186" i="4"/>
  <c r="BK289" i="4"/>
  <c r="BK235" i="4"/>
  <c r="J169" i="4"/>
  <c r="J303" i="4"/>
  <c r="BK218" i="4"/>
  <c r="BK159" i="4"/>
  <c r="J291" i="4"/>
  <c r="BK224" i="4"/>
  <c r="J200" i="4"/>
  <c r="J310" i="4"/>
  <c r="J279" i="4"/>
  <c r="J243" i="4"/>
  <c r="J208" i="4"/>
  <c r="BK179" i="4"/>
  <c r="J128" i="4"/>
  <c r="J119" i="5"/>
  <c r="J121" i="5"/>
  <c r="J212" i="4"/>
  <c r="BK167" i="4"/>
  <c r="J263" i="4"/>
  <c r="BK226" i="4"/>
  <c r="J164" i="4"/>
  <c r="J287" i="4"/>
  <c r="J214" i="4"/>
  <c r="J147" i="4"/>
  <c r="BK241" i="4"/>
  <c r="J192" i="4"/>
  <c r="BK308" i="4"/>
  <c r="BK249" i="4"/>
  <c r="J220" i="4"/>
  <c r="J196" i="4"/>
  <c r="BK139" i="4"/>
  <c r="BK126" i="5"/>
  <c r="J136" i="5"/>
  <c r="J355" i="2"/>
  <c r="J328" i="2"/>
  <c r="J317" i="2"/>
  <c r="J308" i="2"/>
  <c r="J304" i="2"/>
  <c r="BK297" i="2"/>
  <c r="J291" i="2"/>
  <c r="BK278" i="2"/>
  <c r="J261" i="2"/>
  <c r="J249" i="2"/>
  <c r="J244" i="2"/>
  <c r="BK225" i="2"/>
  <c r="J211" i="2"/>
  <c r="J198" i="2"/>
  <c r="BK176" i="2"/>
  <c r="J164" i="2"/>
  <c r="J152" i="2"/>
  <c r="BK138" i="2"/>
  <c r="J168" i="3"/>
  <c r="J202" i="3"/>
  <c r="BK133" i="3"/>
  <c r="J153" i="3"/>
  <c r="BK180" i="3"/>
  <c r="BK195" i="3"/>
  <c r="J137" i="3"/>
  <c r="BK146" i="3"/>
  <c r="BK271" i="4"/>
  <c r="BK162" i="4"/>
  <c r="J277" i="4"/>
  <c r="BK210" i="4"/>
  <c r="BK126" i="4"/>
  <c r="J271" i="4"/>
  <c r="BK208" i="4"/>
  <c r="J154" i="4"/>
  <c r="BK299" i="4"/>
  <c r="BK263" i="4"/>
  <c r="J230" i="4"/>
  <c r="BK194" i="4"/>
  <c r="BK277" i="4"/>
  <c r="BK233" i="4"/>
  <c r="BK174" i="4"/>
  <c r="J126" i="4"/>
  <c r="J224" i="4"/>
  <c r="BK169" i="4"/>
  <c r="J299" i="4"/>
  <c r="J235" i="4"/>
  <c r="BK202" i="4"/>
  <c r="J172" i="4"/>
  <c r="J306" i="4"/>
  <c r="J275" i="4"/>
  <c r="J237" i="4"/>
  <c r="J210" i="4"/>
  <c r="BK145" i="4"/>
  <c r="BK136" i="5"/>
  <c r="BK124" i="5"/>
  <c r="J132" i="5"/>
  <c r="AS94" i="1"/>
  <c r="J718" i="2"/>
  <c r="BK713" i="2"/>
  <c r="BK709" i="2"/>
  <c r="J707" i="2"/>
  <c r="BK697" i="2"/>
  <c r="J693" i="2"/>
  <c r="J685" i="2"/>
  <c r="BK679" i="2"/>
  <c r="J675" i="2"/>
  <c r="BK669" i="2"/>
  <c r="J667" i="2"/>
  <c r="BK663" i="2"/>
  <c r="J661" i="2"/>
  <c r="BK657" i="2"/>
  <c r="J655" i="2"/>
  <c r="BK651" i="2"/>
  <c r="BK647" i="2"/>
  <c r="J645" i="2"/>
  <c r="BK641" i="2"/>
  <c r="J637" i="2"/>
  <c r="BK629" i="2"/>
  <c r="BK624" i="2"/>
  <c r="J619" i="2"/>
  <c r="BK610" i="2"/>
  <c r="BK606" i="2"/>
  <c r="J602" i="2"/>
  <c r="J596" i="2"/>
  <c r="BK591" i="2"/>
  <c r="J587" i="2"/>
  <c r="BK578" i="2"/>
  <c r="J575" i="2"/>
  <c r="BK567" i="2"/>
  <c r="J564" i="2"/>
  <c r="BK553" i="2"/>
  <c r="J548" i="2"/>
  <c r="BK539" i="2"/>
  <c r="J537" i="2"/>
  <c r="BK533" i="2"/>
  <c r="J531" i="2"/>
  <c r="J527" i="2"/>
  <c r="BK521" i="2"/>
  <c r="BK517" i="2"/>
  <c r="J512" i="2"/>
  <c r="BK504" i="2"/>
  <c r="BK501" i="2"/>
  <c r="J497" i="2"/>
  <c r="BK490" i="2"/>
  <c r="J486" i="2"/>
  <c r="BK479" i="2"/>
  <c r="J476" i="2"/>
  <c r="BK469" i="2"/>
  <c r="J465" i="2"/>
  <c r="J459" i="2"/>
  <c r="J454" i="2"/>
  <c r="BK444" i="2"/>
  <c r="J433" i="2"/>
  <c r="BK423" i="2"/>
  <c r="J418" i="2"/>
  <c r="J408" i="2"/>
  <c r="BK402" i="2"/>
  <c r="J399" i="2"/>
  <c r="BK391" i="2"/>
  <c r="J388" i="2"/>
  <c r="BK383" i="2"/>
  <c r="BK374" i="2"/>
  <c r="J370" i="2"/>
  <c r="BK355" i="2"/>
  <c r="J332" i="2"/>
  <c r="BK317" i="2"/>
  <c r="BK308" i="2"/>
  <c r="BK304" i="2"/>
  <c r="J297" i="2"/>
  <c r="BK283" i="2"/>
  <c r="J273" i="2"/>
  <c r="BK261" i="2"/>
  <c r="BK249" i="2"/>
  <c r="BK236" i="2"/>
  <c r="BK211" i="2"/>
  <c r="BK198" i="2"/>
  <c r="BK180" i="2"/>
  <c r="J156" i="2"/>
  <c r="J144" i="2"/>
  <c r="J136" i="2"/>
  <c r="BK193" i="3"/>
  <c r="BK153" i="3"/>
  <c r="BK164" i="3"/>
  <c r="BK172" i="3"/>
  <c r="J146" i="3"/>
  <c r="J164" i="3"/>
  <c r="J193" i="3"/>
  <c r="BK188" i="3"/>
  <c r="BK253" i="4"/>
  <c r="BK184" i="4"/>
  <c r="BK147" i="4"/>
  <c r="BK251" i="4"/>
  <c r="J204" i="4"/>
  <c r="J296" i="4"/>
  <c r="BK257" i="4"/>
  <c r="BK188" i="4"/>
  <c r="BK137" i="4"/>
  <c r="BK285" i="4"/>
  <c r="J241" i="4"/>
  <c r="J206" i="4"/>
  <c r="BK296" i="4"/>
  <c r="J267" i="4"/>
  <c r="BK177" i="4"/>
  <c r="J135" i="4"/>
  <c r="J273" i="4"/>
  <c r="BK186" i="4"/>
  <c r="BK149" i="4"/>
  <c r="BK255" i="4"/>
  <c r="BK206" i="4"/>
  <c r="J174" i="4"/>
  <c r="J308" i="4"/>
  <c r="J281" i="4"/>
  <c r="BK245" i="4"/>
  <c r="BK212" i="4"/>
  <c r="J194" i="4"/>
  <c r="J143" i="4"/>
  <c r="J128" i="5"/>
  <c r="BK132" i="5"/>
  <c r="J730" i="2"/>
  <c r="J727" i="2"/>
  <c r="J722" i="2"/>
  <c r="BK715" i="2"/>
  <c r="J713" i="2"/>
  <c r="J711" i="2"/>
  <c r="BK707" i="2"/>
  <c r="J705" i="2"/>
  <c r="BK693" i="2"/>
  <c r="J689" i="2"/>
  <c r="BK681" i="2"/>
  <c r="J679" i="2"/>
  <c r="BK671" i="2"/>
  <c r="J669" i="2"/>
  <c r="BK665" i="2"/>
  <c r="J663" i="2"/>
  <c r="BK659" i="2"/>
  <c r="J657" i="2"/>
  <c r="BK653" i="2"/>
  <c r="J651" i="2"/>
  <c r="J649" i="2"/>
  <c r="BK645" i="2"/>
  <c r="J643" i="2"/>
  <c r="BK637" i="2"/>
  <c r="BK633" i="2"/>
  <c r="J629" i="2"/>
  <c r="BK619" i="2"/>
  <c r="J613" i="2"/>
  <c r="J606" i="2"/>
  <c r="BK598" i="2"/>
  <c r="BK596" i="2"/>
  <c r="J593" i="2"/>
  <c r="J591" i="2"/>
  <c r="BK584" i="2"/>
  <c r="J581" i="2"/>
  <c r="J578" i="2"/>
  <c r="BK570" i="2"/>
  <c r="BK564" i="2"/>
  <c r="J559" i="2"/>
  <c r="BK548" i="2"/>
  <c r="J542" i="2"/>
  <c r="BK537" i="2"/>
  <c r="J535" i="2"/>
  <c r="BK531" i="2"/>
  <c r="J525" i="2"/>
  <c r="BK512" i="2"/>
  <c r="J508" i="2"/>
  <c r="J501" i="2"/>
  <c r="BK493" i="2"/>
  <c r="J490" i="2"/>
  <c r="BK483" i="2"/>
  <c r="J479" i="2"/>
  <c r="BK472" i="2"/>
  <c r="J469" i="2"/>
  <c r="BK459" i="2"/>
  <c r="BK454" i="2"/>
  <c r="J449" i="2"/>
  <c r="BK433" i="2"/>
  <c r="BK427" i="2"/>
  <c r="J423" i="2"/>
  <c r="BK413" i="2"/>
  <c r="BK408" i="2"/>
  <c r="J405" i="2"/>
  <c r="BK399" i="2"/>
  <c r="J396" i="2"/>
  <c r="BK388" i="2"/>
  <c r="J385" i="2"/>
  <c r="BK379" i="2"/>
  <c r="J374" i="2"/>
  <c r="BK338" i="2"/>
  <c r="BK328" i="2"/>
  <c r="J320" i="2"/>
  <c r="BK312" i="2"/>
  <c r="J306" i="2"/>
  <c r="J300" i="2"/>
  <c r="BK291" i="2"/>
  <c r="BK273" i="2"/>
  <c r="J265" i="2"/>
  <c r="J253" i="2"/>
  <c r="BK240" i="2"/>
  <c r="BK214" i="2"/>
  <c r="BK202" i="2"/>
  <c r="J191" i="2"/>
  <c r="BK169" i="2"/>
  <c r="BK160" i="2"/>
  <c r="BK148" i="2"/>
  <c r="J140" i="2"/>
  <c r="J132" i="2"/>
  <c r="BK176" i="3"/>
  <c r="J199" i="3"/>
  <c r="J180" i="3"/>
  <c r="J159" i="3"/>
  <c r="J184" i="3"/>
  <c r="J197" i="3"/>
  <c r="J188" i="3"/>
  <c r="J195" i="3"/>
  <c r="BK293" i="4"/>
  <c r="J249" i="4"/>
  <c r="BK154" i="4"/>
  <c r="J257" i="4"/>
  <c r="J162" i="4"/>
  <c r="BK275" i="4"/>
  <c r="J239" i="4"/>
  <c r="BK192" i="4"/>
  <c r="J149" i="4"/>
  <c r="BK265" i="4"/>
  <c r="BK220" i="4"/>
  <c r="J188" i="4"/>
  <c r="BK283" i="4"/>
  <c r="BK247" i="4"/>
  <c r="BK214" i="4"/>
  <c r="J139" i="4"/>
  <c r="BK269" i="4"/>
  <c r="J184" i="4"/>
  <c r="J301" i="4"/>
  <c r="BK230" i="4"/>
  <c r="BK182" i="4"/>
  <c r="BK301" i="4"/>
  <c r="J261" i="4"/>
  <c r="J228" i="4"/>
  <c r="BK198" i="4"/>
  <c r="BK157" i="4"/>
  <c r="BK134" i="5"/>
  <c r="BK121" i="5"/>
  <c r="J130" i="5"/>
  <c r="BK366" i="2"/>
  <c r="BK332" i="2"/>
  <c r="BK320" i="2"/>
  <c r="J314" i="2"/>
  <c r="BK302" i="2"/>
  <c r="J293" i="2"/>
  <c r="J283" i="2"/>
  <c r="BK269" i="2"/>
  <c r="J257" i="2"/>
  <c r="J246" i="2"/>
  <c r="J236" i="2"/>
  <c r="J206" i="2"/>
  <c r="BK184" i="2"/>
  <c r="J169" i="2"/>
  <c r="BK156" i="2"/>
  <c r="BK144" i="2"/>
  <c r="BK136" i="2"/>
  <c r="J172" i="3"/>
  <c r="BK129" i="3"/>
  <c r="J133" i="3"/>
  <c r="BK306" i="4"/>
  <c r="J179" i="4"/>
  <c r="J145" i="4"/>
  <c r="J152" i="4"/>
  <c r="BK279" i="4"/>
  <c r="BK237" i="4"/>
  <c r="J167" i="4"/>
  <c r="BK128" i="4"/>
  <c r="BK281" i="4"/>
  <c r="BK228" i="4"/>
  <c r="BK172" i="4"/>
  <c r="BK273" i="4"/>
  <c r="BK243" i="4"/>
  <c r="BK200" i="4"/>
  <c r="J159" i="4"/>
  <c r="BK267" i="4"/>
  <c r="J137" i="4"/>
  <c r="J289" i="4"/>
  <c r="BK204" i="4"/>
  <c r="BK310" i="4"/>
  <c r="BK291" i="4"/>
  <c r="J253" i="4"/>
  <c r="BK222" i="4"/>
  <c r="BK164" i="4"/>
  <c r="J134" i="5"/>
  <c r="J126" i="5"/>
  <c r="J124" i="5"/>
  <c r="F34" i="2" l="1"/>
  <c r="BK131" i="2"/>
  <c r="J131" i="2" s="1"/>
  <c r="J98" i="2" s="1"/>
  <c r="R337" i="2"/>
  <c r="R331" i="2"/>
  <c r="R369" i="2"/>
  <c r="R464" i="2"/>
  <c r="T704" i="2"/>
  <c r="R721" i="2"/>
  <c r="R720" i="2" s="1"/>
  <c r="T319" i="2"/>
  <c r="P516" i="2"/>
  <c r="BK145" i="3"/>
  <c r="J145" i="3"/>
  <c r="J99" i="3" s="1"/>
  <c r="T167" i="3"/>
  <c r="BK132" i="4"/>
  <c r="BK232" i="4"/>
  <c r="J232" i="4" s="1"/>
  <c r="J101" i="4" s="1"/>
  <c r="T298" i="4"/>
  <c r="T131" i="2"/>
  <c r="T337" i="2"/>
  <c r="T331" i="2"/>
  <c r="BK516" i="2"/>
  <c r="J516" i="2" s="1"/>
  <c r="J104" i="2" s="1"/>
  <c r="P721" i="2"/>
  <c r="P720" i="2"/>
  <c r="BK124" i="3"/>
  <c r="BK123" i="3" s="1"/>
  <c r="J123" i="3" s="1"/>
  <c r="J97" i="3" s="1"/>
  <c r="P145" i="3"/>
  <c r="T192" i="3"/>
  <c r="T132" i="4"/>
  <c r="R298" i="4"/>
  <c r="R305" i="4"/>
  <c r="BK319" i="2"/>
  <c r="J319" i="2" s="1"/>
  <c r="J99" i="2" s="1"/>
  <c r="T516" i="2"/>
  <c r="R124" i="3"/>
  <c r="R167" i="3"/>
  <c r="P125" i="4"/>
  <c r="P124" i="4"/>
  <c r="P123" i="4" s="1"/>
  <c r="AU97" i="1" s="1"/>
  <c r="R232" i="4"/>
  <c r="R131" i="4" s="1"/>
  <c r="BK118" i="5"/>
  <c r="J118" i="5"/>
  <c r="J97" i="5" s="1"/>
  <c r="R131" i="2"/>
  <c r="BK337" i="2"/>
  <c r="J337" i="2" s="1"/>
  <c r="J101" i="2" s="1"/>
  <c r="P369" i="2"/>
  <c r="P464" i="2"/>
  <c r="P704" i="2"/>
  <c r="BK721" i="2"/>
  <c r="P124" i="3"/>
  <c r="R145" i="3"/>
  <c r="R192" i="3"/>
  <c r="R132" i="4"/>
  <c r="BK298" i="4"/>
  <c r="J298" i="4"/>
  <c r="J102" i="4" s="1"/>
  <c r="P305" i="4"/>
  <c r="P337" i="2"/>
  <c r="P331" i="2" s="1"/>
  <c r="T369" i="2"/>
  <c r="T464" i="2"/>
  <c r="R704" i="2"/>
  <c r="T721" i="2"/>
  <c r="T720" i="2" s="1"/>
  <c r="T124" i="3"/>
  <c r="P167" i="3"/>
  <c r="BK125" i="4"/>
  <c r="BK124" i="4"/>
  <c r="J124" i="4"/>
  <c r="J97" i="4" s="1"/>
  <c r="T125" i="4"/>
  <c r="T124" i="4" s="1"/>
  <c r="P232" i="4"/>
  <c r="P298" i="4"/>
  <c r="BK305" i="4"/>
  <c r="J305" i="4"/>
  <c r="J103" i="4"/>
  <c r="T305" i="4"/>
  <c r="P118" i="5"/>
  <c r="P117" i="5" s="1"/>
  <c r="AU98" i="1" s="1"/>
  <c r="P131" i="2"/>
  <c r="R319" i="2"/>
  <c r="BK369" i="2"/>
  <c r="J369" i="2"/>
  <c r="J102" i="2" s="1"/>
  <c r="BK464" i="2"/>
  <c r="J464" i="2" s="1"/>
  <c r="J103" i="2" s="1"/>
  <c r="BK704" i="2"/>
  <c r="J704" i="2" s="1"/>
  <c r="J105" i="2" s="1"/>
  <c r="BK167" i="3"/>
  <c r="J167" i="3" s="1"/>
  <c r="J100" i="3" s="1"/>
  <c r="P192" i="3"/>
  <c r="P132" i="4"/>
  <c r="P131" i="4"/>
  <c r="R118" i="5"/>
  <c r="R117" i="5" s="1"/>
  <c r="P319" i="2"/>
  <c r="R516" i="2"/>
  <c r="T145" i="3"/>
  <c r="BK192" i="3"/>
  <c r="J192" i="3" s="1"/>
  <c r="J101" i="3" s="1"/>
  <c r="R125" i="4"/>
  <c r="R124" i="4" s="1"/>
  <c r="T232" i="4"/>
  <c r="T118" i="5"/>
  <c r="T117" i="5"/>
  <c r="BK201" i="3"/>
  <c r="J201" i="3" s="1"/>
  <c r="J102" i="3" s="1"/>
  <c r="BK717" i="2"/>
  <c r="J717" i="2" s="1"/>
  <c r="J106" i="2" s="1"/>
  <c r="BK729" i="2"/>
  <c r="J729" i="2"/>
  <c r="J109" i="2"/>
  <c r="J132" i="4"/>
  <c r="J100" i="4"/>
  <c r="J91" i="5"/>
  <c r="BE124" i="5"/>
  <c r="F113" i="5"/>
  <c r="J89" i="5"/>
  <c r="E107" i="5"/>
  <c r="BE119" i="5"/>
  <c r="BE130" i="5"/>
  <c r="J125" i="4"/>
  <c r="J98" i="4" s="1"/>
  <c r="J92" i="5"/>
  <c r="F114" i="5"/>
  <c r="BE121" i="5"/>
  <c r="BE132" i="5"/>
  <c r="BE134" i="5"/>
  <c r="BE136" i="5"/>
  <c r="BE126" i="5"/>
  <c r="BE128" i="5"/>
  <c r="BE135" i="4"/>
  <c r="BE204" i="4"/>
  <c r="BE218" i="4"/>
  <c r="BE230" i="4"/>
  <c r="BE263" i="4"/>
  <c r="BE271" i="4"/>
  <c r="BE299" i="4"/>
  <c r="BE303" i="4"/>
  <c r="BE308" i="4"/>
  <c r="BE310" i="4"/>
  <c r="J117" i="4"/>
  <c r="BE128" i="4"/>
  <c r="BE139" i="4"/>
  <c r="BE152" i="4"/>
  <c r="BE159" i="4"/>
  <c r="BE164" i="4"/>
  <c r="BE167" i="4"/>
  <c r="BE177" i="4"/>
  <c r="BE188" i="4"/>
  <c r="BE277" i="4"/>
  <c r="E113" i="4"/>
  <c r="BE126" i="4"/>
  <c r="BE154" i="4"/>
  <c r="BE172" i="4"/>
  <c r="BE212" i="4"/>
  <c r="BE220" i="4"/>
  <c r="BE279" i="4"/>
  <c r="BE283" i="4"/>
  <c r="BE291" i="4"/>
  <c r="BE296" i="4"/>
  <c r="BE301" i="4"/>
  <c r="BE306" i="4"/>
  <c r="BE147" i="4"/>
  <c r="BE182" i="4"/>
  <c r="BE184" i="4"/>
  <c r="BE186" i="4"/>
  <c r="BE222" i="4"/>
  <c r="BE224" i="4"/>
  <c r="BE237" i="4"/>
  <c r="BE239" i="4"/>
  <c r="BE253" i="4"/>
  <c r="BE259" i="4"/>
  <c r="BE287" i="4"/>
  <c r="BE293" i="4"/>
  <c r="F92" i="4"/>
  <c r="BE133" i="4"/>
  <c r="BE137" i="4"/>
  <c r="BE143" i="4"/>
  <c r="BE145" i="4"/>
  <c r="BE149" i="4"/>
  <c r="BE162" i="4"/>
  <c r="BE192" i="4"/>
  <c r="BE202" i="4"/>
  <c r="BE210" i="4"/>
  <c r="BE216" i="4"/>
  <c r="BE255" i="4"/>
  <c r="BE257" i="4"/>
  <c r="BE169" i="4"/>
  <c r="BE179" i="4"/>
  <c r="BE243" i="4"/>
  <c r="BE247" i="4"/>
  <c r="BE249" i="4"/>
  <c r="BE251" i="4"/>
  <c r="BE267" i="4"/>
  <c r="BE273" i="4"/>
  <c r="BE157" i="4"/>
  <c r="BE194" i="4"/>
  <c r="BE196" i="4"/>
  <c r="BE198" i="4"/>
  <c r="BE200" i="4"/>
  <c r="BE206" i="4"/>
  <c r="BE208" i="4"/>
  <c r="BE214" i="4"/>
  <c r="BE226" i="4"/>
  <c r="BE228" i="4"/>
  <c r="BE233" i="4"/>
  <c r="BE235" i="4"/>
  <c r="BE265" i="4"/>
  <c r="BE269" i="4"/>
  <c r="BE141" i="4"/>
  <c r="BE174" i="4"/>
  <c r="BE190" i="4"/>
  <c r="BE241" i="4"/>
  <c r="BE245" i="4"/>
  <c r="BE261" i="4"/>
  <c r="BE275" i="4"/>
  <c r="BE281" i="4"/>
  <c r="BE285" i="4"/>
  <c r="BE289" i="4"/>
  <c r="J89" i="3"/>
  <c r="BE141" i="3"/>
  <c r="BE159" i="3"/>
  <c r="BE184" i="3"/>
  <c r="BE199" i="3"/>
  <c r="BE202" i="3"/>
  <c r="J721" i="2"/>
  <c r="J108" i="2"/>
  <c r="F118" i="3"/>
  <c r="BE164" i="3"/>
  <c r="E85" i="3"/>
  <c r="BE150" i="3"/>
  <c r="BE153" i="3"/>
  <c r="BE168" i="3"/>
  <c r="BE176" i="3"/>
  <c r="BE180" i="3"/>
  <c r="J92" i="3"/>
  <c r="BE197" i="3"/>
  <c r="F119" i="3"/>
  <c r="BE133" i="3"/>
  <c r="BE172" i="3"/>
  <c r="BE188" i="3"/>
  <c r="BE193" i="3"/>
  <c r="BE195" i="3"/>
  <c r="BE129" i="3"/>
  <c r="BE137" i="3"/>
  <c r="BE156" i="3"/>
  <c r="BE125" i="3"/>
  <c r="BE146" i="3"/>
  <c r="AW95" i="1"/>
  <c r="E85" i="2"/>
  <c r="J89" i="2"/>
  <c r="F91" i="2"/>
  <c r="F92" i="2"/>
  <c r="J92" i="2"/>
  <c r="BE132" i="2"/>
  <c r="BE136" i="2"/>
  <c r="BE138" i="2"/>
  <c r="BE140" i="2"/>
  <c r="BE144" i="2"/>
  <c r="BE148" i="2"/>
  <c r="BE152" i="2"/>
  <c r="BE156" i="2"/>
  <c r="BE160" i="2"/>
  <c r="BE164" i="2"/>
  <c r="BE169" i="2"/>
  <c r="BE176" i="2"/>
  <c r="BE180" i="2"/>
  <c r="BE184" i="2"/>
  <c r="BE191" i="2"/>
  <c r="BE198" i="2"/>
  <c r="BE202" i="2"/>
  <c r="BE206" i="2"/>
  <c r="BE211" i="2"/>
  <c r="BE214" i="2"/>
  <c r="BE225" i="2"/>
  <c r="BE236" i="2"/>
  <c r="BE240" i="2"/>
  <c r="BE244" i="2"/>
  <c r="BE246" i="2"/>
  <c r="BE249" i="2"/>
  <c r="BE253" i="2"/>
  <c r="BE257" i="2"/>
  <c r="BE261" i="2"/>
  <c r="BE265" i="2"/>
  <c r="BE269" i="2"/>
  <c r="BE273" i="2"/>
  <c r="BE278" i="2"/>
  <c r="BE283" i="2"/>
  <c r="BE287" i="2"/>
  <c r="BE291" i="2"/>
  <c r="BE293" i="2"/>
  <c r="BE297" i="2"/>
  <c r="BE300" i="2"/>
  <c r="BE302" i="2"/>
  <c r="BE304" i="2"/>
  <c r="BE306" i="2"/>
  <c r="BE308" i="2"/>
  <c r="BE312" i="2"/>
  <c r="BE314" i="2"/>
  <c r="BE317" i="2"/>
  <c r="BE320" i="2"/>
  <c r="BE324" i="2"/>
  <c r="BE328" i="2"/>
  <c r="BE332" i="2"/>
  <c r="BE338" i="2"/>
  <c r="BE355" i="2"/>
  <c r="BE366" i="2"/>
  <c r="BE370" i="2"/>
  <c r="BE374" i="2"/>
  <c r="BE379" i="2"/>
  <c r="BE383" i="2"/>
  <c r="BE385" i="2"/>
  <c r="BE388" i="2"/>
  <c r="BE391" i="2"/>
  <c r="BE396" i="2"/>
  <c r="BE399" i="2"/>
  <c r="BE402" i="2"/>
  <c r="BE405" i="2"/>
  <c r="BE408" i="2"/>
  <c r="BE413" i="2"/>
  <c r="BE418" i="2"/>
  <c r="BE423" i="2"/>
  <c r="BE427" i="2"/>
  <c r="BE433" i="2"/>
  <c r="BE444" i="2"/>
  <c r="BE449" i="2"/>
  <c r="BE454" i="2"/>
  <c r="BE459" i="2"/>
  <c r="BE465" i="2"/>
  <c r="BE469" i="2"/>
  <c r="BE472" i="2"/>
  <c r="BE476" i="2"/>
  <c r="BE479" i="2"/>
  <c r="BE483" i="2"/>
  <c r="BE486" i="2"/>
  <c r="BE490" i="2"/>
  <c r="BE493" i="2"/>
  <c r="BE497" i="2"/>
  <c r="BE501" i="2"/>
  <c r="BE504" i="2"/>
  <c r="BE508" i="2"/>
  <c r="BE512" i="2"/>
  <c r="BE517" i="2"/>
  <c r="BE521" i="2"/>
  <c r="BE525" i="2"/>
  <c r="BE527" i="2"/>
  <c r="BE531" i="2"/>
  <c r="BE533" i="2"/>
  <c r="BE535" i="2"/>
  <c r="BE537" i="2"/>
  <c r="BE539" i="2"/>
  <c r="BE542" i="2"/>
  <c r="BE548" i="2"/>
  <c r="BE553" i="2"/>
  <c r="BE559" i="2"/>
  <c r="BE564" i="2"/>
  <c r="BE567" i="2"/>
  <c r="BE570" i="2"/>
  <c r="BE575" i="2"/>
  <c r="BE578" i="2"/>
  <c r="BE581" i="2"/>
  <c r="BE584" i="2"/>
  <c r="BE587" i="2"/>
  <c r="BE591" i="2"/>
  <c r="BE593" i="2"/>
  <c r="BE596" i="2"/>
  <c r="BE598" i="2"/>
  <c r="BE602" i="2"/>
  <c r="BE606" i="2"/>
  <c r="BE610" i="2"/>
  <c r="BE613" i="2"/>
  <c r="BE619" i="2"/>
  <c r="BE624" i="2"/>
  <c r="BE629" i="2"/>
  <c r="BE633" i="2"/>
  <c r="BE637" i="2"/>
  <c r="BE641" i="2"/>
  <c r="BE643" i="2"/>
  <c r="BE645" i="2"/>
  <c r="BE647" i="2"/>
  <c r="BE649" i="2"/>
  <c r="BE651" i="2"/>
  <c r="BE653" i="2"/>
  <c r="BE655" i="2"/>
  <c r="BE657" i="2"/>
  <c r="BE659" i="2"/>
  <c r="BE661" i="2"/>
  <c r="BE663" i="2"/>
  <c r="BE665" i="2"/>
  <c r="BE667" i="2"/>
  <c r="BE669" i="2"/>
  <c r="BE671" i="2"/>
  <c r="BE675" i="2"/>
  <c r="BE679" i="2"/>
  <c r="BE681" i="2"/>
  <c r="BE685" i="2"/>
  <c r="BE689" i="2"/>
  <c r="BE693" i="2"/>
  <c r="BE697" i="2"/>
  <c r="BE705" i="2"/>
  <c r="BE707" i="2"/>
  <c r="BE709" i="2"/>
  <c r="BE711" i="2"/>
  <c r="BE713" i="2"/>
  <c r="BE715" i="2"/>
  <c r="BE718" i="2"/>
  <c r="BE722" i="2"/>
  <c r="BE727" i="2"/>
  <c r="BE730" i="2"/>
  <c r="BA95" i="1"/>
  <c r="BC95" i="1"/>
  <c r="BB95" i="1"/>
  <c r="BD95" i="1"/>
  <c r="F35" i="4"/>
  <c r="BB97" i="1" s="1"/>
  <c r="F34" i="4"/>
  <c r="BA97" i="1"/>
  <c r="F37" i="3"/>
  <c r="BD96" i="1"/>
  <c r="F36" i="4"/>
  <c r="BC97" i="1" s="1"/>
  <c r="F36" i="3"/>
  <c r="BC96" i="1" s="1"/>
  <c r="F37" i="4"/>
  <c r="BD97" i="1"/>
  <c r="J34" i="4"/>
  <c r="AW97" i="1"/>
  <c r="F34" i="3"/>
  <c r="BA96" i="1" s="1"/>
  <c r="F36" i="5"/>
  <c r="BC98" i="1" s="1"/>
  <c r="J34" i="5"/>
  <c r="AW98" i="1"/>
  <c r="J34" i="3"/>
  <c r="AW96" i="1" s="1"/>
  <c r="F37" i="5"/>
  <c r="BD98" i="1"/>
  <c r="F35" i="3"/>
  <c r="BB96" i="1" s="1"/>
  <c r="F34" i="5"/>
  <c r="BA98" i="1"/>
  <c r="F35" i="5"/>
  <c r="BB98" i="1" s="1"/>
  <c r="J124" i="3" l="1"/>
  <c r="J98" i="3" s="1"/>
  <c r="BK331" i="2"/>
  <c r="T131" i="4"/>
  <c r="T123" i="4" s="1"/>
  <c r="BK720" i="2"/>
  <c r="J720" i="2"/>
  <c r="J107" i="2"/>
  <c r="R123" i="3"/>
  <c r="R122" i="3" s="1"/>
  <c r="R123" i="4"/>
  <c r="P123" i="3"/>
  <c r="P122" i="3" s="1"/>
  <c r="AU96" i="1" s="1"/>
  <c r="R130" i="2"/>
  <c r="R129" i="2"/>
  <c r="T130" i="2"/>
  <c r="T129" i="2" s="1"/>
  <c r="P130" i="2"/>
  <c r="P129" i="2"/>
  <c r="AU95" i="1" s="1"/>
  <c r="T123" i="3"/>
  <c r="T122" i="3"/>
  <c r="BK131" i="4"/>
  <c r="J131" i="4"/>
  <c r="J99" i="4" s="1"/>
  <c r="BK117" i="5"/>
  <c r="J117" i="5"/>
  <c r="J96" i="5" s="1"/>
  <c r="BK122" i="3"/>
  <c r="J122" i="3"/>
  <c r="J96" i="3"/>
  <c r="F33" i="3"/>
  <c r="AZ96" i="1" s="1"/>
  <c r="BD94" i="1"/>
  <c r="W33" i="1"/>
  <c r="J33" i="2"/>
  <c r="AV95" i="1" s="1"/>
  <c r="AT95" i="1" s="1"/>
  <c r="F33" i="2"/>
  <c r="AZ95" i="1" s="1"/>
  <c r="J33" i="3"/>
  <c r="AV96" i="1" s="1"/>
  <c r="AT96" i="1" s="1"/>
  <c r="BC94" i="1"/>
  <c r="W32" i="1"/>
  <c r="F33" i="5"/>
  <c r="AZ98" i="1"/>
  <c r="BA94" i="1"/>
  <c r="W30" i="1" s="1"/>
  <c r="F33" i="4"/>
  <c r="AZ97" i="1"/>
  <c r="J33" i="4"/>
  <c r="AV97" i="1"/>
  <c r="AT97" i="1" s="1"/>
  <c r="J33" i="5"/>
  <c r="AV98" i="1" s="1"/>
  <c r="AT98" i="1" s="1"/>
  <c r="BB94" i="1"/>
  <c r="W31" i="1"/>
  <c r="J331" i="2" l="1"/>
  <c r="J100" i="2" s="1"/>
  <c r="BK130" i="2"/>
  <c r="BK123" i="4"/>
  <c r="J123" i="4" s="1"/>
  <c r="J96" i="4" s="1"/>
  <c r="AU94" i="1"/>
  <c r="J30" i="3"/>
  <c r="AG96" i="1" s="1"/>
  <c r="AN96" i="1" s="1"/>
  <c r="AW94" i="1"/>
  <c r="AK30" i="1"/>
  <c r="J30" i="5"/>
  <c r="AG98" i="1" s="1"/>
  <c r="AX94" i="1"/>
  <c r="AZ94" i="1"/>
  <c r="AV94" i="1"/>
  <c r="AK29" i="1"/>
  <c r="AY94" i="1"/>
  <c r="J130" i="2" l="1"/>
  <c r="J97" i="2" s="1"/>
  <c r="BK129" i="2"/>
  <c r="J129" i="2" s="1"/>
  <c r="J39" i="5"/>
  <c r="J39" i="3"/>
  <c r="AN98" i="1"/>
  <c r="J30" i="4"/>
  <c r="AG97" i="1" s="1"/>
  <c r="AN97" i="1" s="1"/>
  <c r="AT94" i="1"/>
  <c r="W29" i="1"/>
  <c r="J96" i="2" l="1"/>
  <c r="J30" i="2"/>
  <c r="J39" i="4"/>
  <c r="AG95" i="1" l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<sst xmlns="http://schemas.openxmlformats.org/spreadsheetml/2006/main" count="8849" uniqueCount="1434">
  <si>
    <t>Export Komplet</t>
  </si>
  <si>
    <t/>
  </si>
  <si>
    <t>2.0</t>
  </si>
  <si>
    <t>ZAMOK</t>
  </si>
  <si>
    <t>False</t>
  </si>
  <si>
    <t>{f3d0b837-8bbd-46fc-b8eb-2bbd15500172}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</si>
  <si>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</si>
  <si>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</si>
  <si>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</si>
  <si>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</si>
  <si>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</si>
  <si>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</si>
  <si>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</si>
  <si>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</si>
  <si>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2153_12_2023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</si>
  <si>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</si>
  <si>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</si>
  <si>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Dolní Bousov - rekonstrukce náměstí T. G. Masaryka</t>
  </si>
  <si>
    <t>0,1</t>
  </si>
  <si>
    <t>KSO:</t>
  </si>
  <si>
    <t>CC-CZ:</t>
  </si>
  <si>
    <t>1</t>
  </si>
  <si>
    <t>Místo:</t>
  </si>
  <si>
    <t>Dolní Bousov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</si>
  <si>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</si>
  <si>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</si>
  <si>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</si>
  <si>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</si>
  <si>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</si>
  <si>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</si>
  <si>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</si>
  <si>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</si>
  <si>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</si>
  <si>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</si>
  <si>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Martina Hřebřinová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</si>
  <si>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</si>
  <si>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</si>
  <si>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</si>
  <si>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</si>
  <si>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</si>
  <si>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</si>
  <si>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</si>
  <si>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</si>
  <si>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</si>
  <si>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</si>
  <si>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</si>
  <si>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</si>
  <si>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</si>
  <si>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</si>
  <si>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</si>
  <si>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</si>
  <si>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</si>
  <si>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</si>
  <si>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</si>
  <si>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</si>
  <si>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</si>
  <si>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</si>
  <si>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</si>
  <si>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</si>
  <si>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</si>
  <si>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</si>
  <si>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</si>
  <si>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</si>
  <si>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</si>
  <si>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</si>
  <si>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</si>
  <si>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</si>
  <si>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</si>
  <si>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</si>
  <si>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</si>
  <si>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</si>
  <si>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</si>
  <si>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</si>
  <si>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</si>
  <si>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</si>
  <si>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</si>
  <si>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</si>
  <si>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</si>
  <si>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</si>
  <si>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</si>
  <si>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</si>
  <si>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</si>
  <si>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</si>
  <si>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101A</t>
  </si>
  <si>
    <t>Náměstí</t>
  </si>
  <si>
    <t>STA</t>
  </si>
  <si>
    <t>{2cdbea5d-7bb5-47a0-b12f-f78081d845d8}</t>
  </si>
  <si>
    <t>2</t>
  </si>
  <si>
    <t>SO 101B</t>
  </si>
  <si>
    <t>Komunikace (II/279, III/27932)</t>
  </si>
  <si>
    <t>{d1fc7c5f-9bb7-4f53-8702-82285cab0e86}</t>
  </si>
  <si>
    <t>SO 401</t>
  </si>
  <si>
    <t>Veřejné osvětlení</t>
  </si>
  <si>
    <t>{c7b264d1-7622-4117-95ec-fe92b3de8d48}</t>
  </si>
  <si>
    <t>VRN</t>
  </si>
  <si>
    <t>Vedlejší rozpočtové náklady</t>
  </si>
  <si>
    <t>{7752157f-befa-46f6-958d-42d99e1da276}</t>
  </si>
  <si>
    <t>KRYCÍ LIST SOUPISU PRACÍ</t>
  </si>
  <si>
    <t>Objekt:</t>
  </si>
  <si>
    <t>SO 101A - Náměstí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</si>
  <si>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</si>
  <si>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</si>
  <si>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</si>
  <si>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</si>
  <si>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</si>
  <si>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</si>
  <si>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</si>
  <si>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</si>
  <si>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</si>
  <si>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  43 - Schodišťové konstrukce a rampy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</si>
  <si>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</si>
  <si>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</si>
  <si>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</si>
  <si>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</si>
  <si>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</si>
  <si>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</si>
  <si>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</si>
  <si>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</si>
  <si>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</si>
  <si>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</si>
  <si>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</si>
  <si>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</si>
  <si>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</si>
  <si>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</si>
  <si>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</si>
  <si>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</si>
  <si>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</si>
  <si>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</si>
  <si>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</si>
  <si>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</si>
  <si>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</si>
  <si>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</si>
  <si>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</si>
  <si>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</si>
  <si>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</si>
  <si>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</si>
  <si>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</si>
  <si>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</si>
  <si>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</si>
  <si>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2023 02</t>
  </si>
  <si>
    <t>4</t>
  </si>
  <si>
    <t>210895234</t>
  </si>
  <si>
    <t>PP</t>
  </si>
  <si>
    <t>Odstranění křovin a stromů s odstraněním kořenů strojně průměru kmene do 100 mm v rovině nebo ve svahu sklonu terénu do 1:5, při celkové ploše do 100 m2</t>
  </si>
  <si>
    <t>VV</t>
  </si>
  <si>
    <t>odstranění nízkých okrasných dřevin v. cca 0,3-0,5 m</t>
  </si>
  <si>
    <t>89,0*0,5</t>
  </si>
  <si>
    <t>112101101</t>
  </si>
  <si>
    <t>Odstranění stromů listnatých průměru kmene přes 100 do 300 mm</t>
  </si>
  <si>
    <t>kus</t>
  </si>
  <si>
    <t>1359132134</t>
  </si>
  <si>
    <t>Odstranění stromů s odřezáním kmene a s odvětvením listnatých, průměru kmene přes 100 do 300 mm</t>
  </si>
  <si>
    <t>3</t>
  </si>
  <si>
    <t>112251101</t>
  </si>
  <si>
    <t>Odstranění pařezů průměru přes 100 do 300 mm</t>
  </si>
  <si>
    <t>1144137942</t>
  </si>
  <si>
    <t>Odstranění pařezů strojně s jejich vykopáním nebo vytrháním průměru přes 100 do 300 mm</t>
  </si>
  <si>
    <t>113106132</t>
  </si>
  <si>
    <t>Rozebrání dlažeb z betonových nebo kamenných dlaždic komunikací pro pěší strojně pl do 50 m2</t>
  </si>
  <si>
    <t>-2042963061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</si>
  <si>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</si>
  <si>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odstranění betonové dlažby 100/200, velké čtverce 300x300</t>
  </si>
  <si>
    <t>239,7</t>
  </si>
  <si>
    <t>5</t>
  </si>
  <si>
    <t>113106141</t>
  </si>
  <si>
    <t>Rozebrání dlažeb z mozaiky komunikací pro pěší strojně pl přes 50 m2</t>
  </si>
  <si>
    <t>-1244810101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</si>
  <si>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mozaiky</t>
  </si>
  <si>
    <t>rozebrání kamenné mozaiky 50/60</t>
  </si>
  <si>
    <t>1248,5</t>
  </si>
  <si>
    <t>6</t>
  </si>
  <si>
    <t>113106221</t>
  </si>
  <si>
    <t>Rozebrání dlažeb vozovek z drobných kostek s ložem z kameniva strojně pl přes 50 do 200 m2</t>
  </si>
  <si>
    <t>997132523</t>
  </si>
  <si>
    <t>Rozebrání dlažeb vozovek a ploch s přemístěním hmot na skládku na vzdálenost do 3 m nebo s naložením na dopravní prostředek, s jakoukoliv výplní spár strojně plochy jednotlivě přes 50 m2 do 200 m2 z drobných kostek nebo odseků s ložem z kameniva</t>
  </si>
  <si>
    <t xml:space="preserve">odstranění kamenné dlažby 100/100 </t>
  </si>
  <si>
    <t>1264,50-64,20</t>
  </si>
  <si>
    <t>7</t>
  </si>
  <si>
    <t>113107164</t>
  </si>
  <si>
    <t>Odstranění podkladu z kameniva drceného tl přes 300 do 400 mm strojně pl přes 50 do 200 m2</t>
  </si>
  <si>
    <t>-1414466561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</si>
  <si>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</si>
  <si>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 xml:space="preserve">odstranění podkladu kamenné dlažby 100/100 </t>
  </si>
  <si>
    <t>8</t>
  </si>
  <si>
    <t>113107224</t>
  </si>
  <si>
    <t>Odstranění podkladu z kameniva drceného tl přes 300 do 400 mm strojně pl přes 200 m2</t>
  </si>
  <si>
    <t>1045941153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</si>
  <si>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</si>
  <si>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odstranění podkladu asfaltového krytu</t>
  </si>
  <si>
    <t>3100,0-2015,2</t>
  </si>
  <si>
    <t>9</t>
  </si>
  <si>
    <t>113107242</t>
  </si>
  <si>
    <t>Odstranění podkladu živičného tl přes 50 do 100 mm strojně pl přes 200 m2</t>
  </si>
  <si>
    <t>-1708556631</t>
  </si>
  <si>
    <t>Odstranění podkladů nebo krytů strojně plochy jednotlivě přes 200 m2 s přemístěním hmot na skládku na vzdálenost do 20 m nebo s naložením na dopravní prostředek živičných, o tl. vrstvy přes 50 do 100 mm</t>
  </si>
  <si>
    <t>odstranění asfaltového krytu tl. 100 mm</t>
  </si>
  <si>
    <t>113201111</t>
  </si>
  <si>
    <t>Vytrhání obrub chodníkových ležatých</t>
  </si>
  <si>
    <t>m</t>
  </si>
  <si>
    <t>-1778793090</t>
  </si>
  <si>
    <t>Vytrhání obrub s vybouráním lože, s přemístěním hmot na skládku na vzdálenost do 3 m nebo s naložením na dopravní prostředek chodníkových ležatých</t>
  </si>
  <si>
    <t>odstranění kamenné obruby</t>
  </si>
  <si>
    <t>402,3</t>
  </si>
  <si>
    <t>Součet</t>
  </si>
  <si>
    <t>11</t>
  </si>
  <si>
    <t>113202111</t>
  </si>
  <si>
    <t>Vytrhání obrub krajníků obrubníků stojatých</t>
  </si>
  <si>
    <t>1111267743</t>
  </si>
  <si>
    <t>Vytrhání obrub s vybouráním lože, s přemístěním hmot na skládku na vzdálenost do 3 m nebo s naložením na dopravní prostředek z krajníků nebo obrubníků stojatých</t>
  </si>
  <si>
    <t>odstranění betonové obruby š. 150 mm</t>
  </si>
  <si>
    <t>23,7</t>
  </si>
  <si>
    <t>odstranění betonové chodníkové obruby š. 100 mm</t>
  </si>
  <si>
    <t>8,1</t>
  </si>
  <si>
    <t>12</t>
  </si>
  <si>
    <t>113203111</t>
  </si>
  <si>
    <t>Vytrhání obrub z dlažebních kostek</t>
  </si>
  <si>
    <t>286752815</t>
  </si>
  <si>
    <t>Vytrhání obrub s vybouráním lože, s přemístěním hmot na skládku na vzdálenost do 3 m nebo s naložením na dopravní prostředek z dlažebních kostek</t>
  </si>
  <si>
    <t>odstranění kamenného krajníku - kostky 150/150</t>
  </si>
  <si>
    <t>445,5</t>
  </si>
  <si>
    <t>13</t>
  </si>
  <si>
    <t>113204111</t>
  </si>
  <si>
    <t>Vytrhání obrub záhonových</t>
  </si>
  <si>
    <t>-797081252</t>
  </si>
  <si>
    <t>Vytrhání obrub s vybouráním lože, s přemístěním hmot na skládku na vzdálenost do 3 m nebo s naložením na dopravní prostředek záhonových</t>
  </si>
  <si>
    <t>odstranění betonová sadové obruby š. 50 mm</t>
  </si>
  <si>
    <t>25,0</t>
  </si>
  <si>
    <t>14</t>
  </si>
  <si>
    <t>114203201</t>
  </si>
  <si>
    <t>Očištění lomového kamene nebo betonových tvárnic od hlíny nebo písku</t>
  </si>
  <si>
    <t>m3</t>
  </si>
  <si>
    <t>311439124</t>
  </si>
  <si>
    <t>Očištění lomového kamene nebo betonových tvárnic  získaných při rozebrání dlažeb, záhozů, rovnanin a soustřeďovacích staveb od hlíny nebo písku</t>
  </si>
  <si>
    <t>stávající mozaika - pro další použití (1200 m2)</t>
  </si>
  <si>
    <t>1248,5*0,06</t>
  </si>
  <si>
    <t>stávající dlažba 100/100 - pro další použití (1200 m2)</t>
  </si>
  <si>
    <t>1264,50*0,1</t>
  </si>
  <si>
    <t>114203301</t>
  </si>
  <si>
    <t>Třídění lomového kamene nebo betonových tvárnic podle druhu, velikosti nebo tvaru</t>
  </si>
  <si>
    <t>2058726127</t>
  </si>
  <si>
    <t>Třídění lomového kamene nebo betonových tvárnic získaných při rozebrání dlažeb, záhozů, rovnanin a soustřeďovacích staveb podle druhu, velikosti nebo tvaru</t>
  </si>
  <si>
    <t>16</t>
  </si>
  <si>
    <t>121151103</t>
  </si>
  <si>
    <t>Sejmutí ornice plochy do 100 m2 tl vrstvy do 200 mm strojně</t>
  </si>
  <si>
    <t>-516430022</t>
  </si>
  <si>
    <t>Sejmutí ornice strojně při souvislé ploše do 100 m2, tl. vrstvy do 200 mm</t>
  </si>
  <si>
    <t>sejmutí drnové vrstvy (hlína, tráva) tl. do 100 mm</t>
  </si>
  <si>
    <t>550,6</t>
  </si>
  <si>
    <t>17</t>
  </si>
  <si>
    <t>122251101</t>
  </si>
  <si>
    <t>Odkopávky a prokopávky nezapažené v hornině třídy těžitelnosti I skupiny 3 objem do 20 m3 strojně</t>
  </si>
  <si>
    <t>1537040615</t>
  </si>
  <si>
    <t>Odkopávky a prokopávky nezapažené strojně v hornině třídy těžitelnosti I skupiny 3 do 20 m3</t>
  </si>
  <si>
    <t>odebrání podkladní drnové vrstvy</t>
  </si>
  <si>
    <t>550,6*0,34</t>
  </si>
  <si>
    <t>18</t>
  </si>
  <si>
    <t>132251103</t>
  </si>
  <si>
    <t>Hloubení rýh nezapažených š do 800 mm v hornině třídy těžitelnosti I skupiny 3 objem do 100 m3 strojně</t>
  </si>
  <si>
    <t>1089200719</t>
  </si>
  <si>
    <t>Hloubení nezapažených rýh šířky do 800 mm strojně s urovnáním dna do předepsaného profilu a spádu v hornině třídy těžitelnosti I skupiny 3 přes 50 do 100 m3</t>
  </si>
  <si>
    <t>hloubení rýhy pro dešťovou kanalizaci</t>
  </si>
  <si>
    <t>1,35*0,8*(82,0+44,5+25,0+93,0)</t>
  </si>
  <si>
    <t>19</t>
  </si>
  <si>
    <t>16230000R</t>
  </si>
  <si>
    <t>Likvidace nezužitkovatelné dřevní hmoty dle technologických možností zhotovitele v souladu s platnou legislativou</t>
  </si>
  <si>
    <t>kpl</t>
  </si>
  <si>
    <t>61472372</t>
  </si>
  <si>
    <t>P</t>
  </si>
  <si>
    <t>Poznámka k položce:_x000D_
1. V ceně jsou započteny i náklady na naložení na dopravní prostředek, vodorovné přemístění do zařízení na likvidaci biologického odpadu, např. Eko Volfartice ve vzdálenosti 12 km, poplatek 1050Kč/t, uložení a poplatek za likvidaci, včetně všech souvisejících činností._x000D_
2. Bude-li zhotovitelem zvoleno jiné místo uložení odsouhlasené objednatelem, bude v ceně započtena dopravní vzdálenost až na místo uložení, včetně všech souvisejících činností, poplatků, projednání apod._x000D_
3. Dřevní hmota zahrnuje větve, bioodpad a těžební zbytky.</t>
  </si>
  <si>
    <t>20</t>
  </si>
  <si>
    <t>16270110R</t>
  </si>
  <si>
    <t xml:space="preserve">Vodorovné přemístění výkopku/sypaniny z horniny tř. 1 až 4 - na skládku dle dodavatele </t>
  </si>
  <si>
    <t>-761556070</t>
  </si>
  <si>
    <t>Vodorovné přemístění výkopku/sypaniny z horniny tř. 1 až 4 - na skládku dle dodavatele</t>
  </si>
  <si>
    <t>odkopávky</t>
  </si>
  <si>
    <t>187,204</t>
  </si>
  <si>
    <t>rýhy</t>
  </si>
  <si>
    <t>264,06</t>
  </si>
  <si>
    <t>Mezisoučet</t>
  </si>
  <si>
    <t>zpětný zásyp</t>
  </si>
  <si>
    <t>-183,375</t>
  </si>
  <si>
    <t>167151111</t>
  </si>
  <si>
    <t>Nakládání výkopku z hornin třídy těžitelnosti I skupiny 1 až 3 přes 100 m3</t>
  </si>
  <si>
    <t>-1687916980</t>
  </si>
  <si>
    <t>Nakládání, skládání a překládání neulehlého výkopku nebo sypaniny strojně nakládání, množství přes 100 m3, z hornin třídy těžitelnosti I, skupiny 1 až 3</t>
  </si>
  <si>
    <t>22</t>
  </si>
  <si>
    <t>171152101</t>
  </si>
  <si>
    <t>Uložení sypaniny z hornin soudržných do násypů zhutněných silnic a dálnic</t>
  </si>
  <si>
    <t>651120362</t>
  </si>
  <si>
    <t>Uložení sypaniny do zhutněných násypů pro silnice, dálnice a letiště s rozprostřením sypaniny ve vrstvách, s hrubým urovnáním a uzavřením povrchu násypu z hornin soudržných</t>
  </si>
  <si>
    <t>násyp vhodnou zeminou</t>
  </si>
  <si>
    <t>74,0</t>
  </si>
  <si>
    <t>23</t>
  </si>
  <si>
    <t>M</t>
  </si>
  <si>
    <t>10364100</t>
  </si>
  <si>
    <t>zemina pro terénní úpravy - tříděná - vhodná do násypů</t>
  </si>
  <si>
    <t>t</t>
  </si>
  <si>
    <t>-1670396001</t>
  </si>
  <si>
    <t>zemina pro terénní úpravy - tříděná</t>
  </si>
  <si>
    <t>74*1,8</t>
  </si>
  <si>
    <t>133,2*1,8 'Přepočtené koeficientem množství</t>
  </si>
  <si>
    <t>24</t>
  </si>
  <si>
    <t>171251201</t>
  </si>
  <si>
    <t>Uložení sypaniny na skládky nebo meziskládky</t>
  </si>
  <si>
    <t>1208956457</t>
  </si>
  <si>
    <t>Uložení sypaniny na skládky nebo meziskládky bez hutnění s upravením uložené sypaniny do předepsaného tvaru</t>
  </si>
  <si>
    <t>25</t>
  </si>
  <si>
    <t>171201231.1</t>
  </si>
  <si>
    <t>Poplatek za uložení zeminy a kamení na recyklační skládce (skládkovné) kód odpadu 17 05 04</t>
  </si>
  <si>
    <t>1700178189</t>
  </si>
  <si>
    <t>Poplatek za uložení stavebního odpadu na recyklační skládce (skládkovné) zeminy a kamení zatříděného do Katalogu odpadů pod kódem 17 05 04</t>
  </si>
  <si>
    <t>267,889*1,8</t>
  </si>
  <si>
    <t>26</t>
  </si>
  <si>
    <t>174111101</t>
  </si>
  <si>
    <t>Zásyp jam, šachet rýh nebo kolem objektů sypaninou se zhutněním ručně</t>
  </si>
  <si>
    <t>1048905779</t>
  </si>
  <si>
    <t>Zásyp sypaninou z jakékoliv horniny ručně s uložením výkopku ve vrstvách se zhutněním jam, šachet, rýh nebo kolem objektů v těchto vykopávkách</t>
  </si>
  <si>
    <t>zpětný zásyp hutněný cca po 0,3m</t>
  </si>
  <si>
    <t>0,75*244,5</t>
  </si>
  <si>
    <t>27</t>
  </si>
  <si>
    <t>175151101</t>
  </si>
  <si>
    <t>Obsypání potrubí strojně sypaninou bez prohození, uloženou do 3 m</t>
  </si>
  <si>
    <t>1153060846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</si>
  <si>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</si>
  <si>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 xml:space="preserve">obsyp potrubí </t>
  </si>
  <si>
    <t>0,3*244,5</t>
  </si>
  <si>
    <t>28</t>
  </si>
  <si>
    <t>58337344</t>
  </si>
  <si>
    <t>štěrkopísek frakce 0/32</t>
  </si>
  <si>
    <t>128</t>
  </si>
  <si>
    <t>1174107558</t>
  </si>
  <si>
    <t>0,3*244,5*1,7</t>
  </si>
  <si>
    <t>29</t>
  </si>
  <si>
    <t>18141113R</t>
  </si>
  <si>
    <t>Založení parkových trávníků výsevem v rovině, jemná modelace terénu, výsev travního semene, utužení povrchu, zálivka</t>
  </si>
  <si>
    <t>-1573738402</t>
  </si>
  <si>
    <t>Založení trávníku na půdě předem připravené plochy do 1000 m2 výsevem včetně utažení parkového v rovině nebo na svahu do 1:5</t>
  </si>
  <si>
    <t xml:space="preserve">plocha k zatravnění </t>
  </si>
  <si>
    <t>935,0</t>
  </si>
  <si>
    <t>30</t>
  </si>
  <si>
    <t>00572470</t>
  </si>
  <si>
    <t>osivo směs travní univerzál</t>
  </si>
  <si>
    <t>kg</t>
  </si>
  <si>
    <t>-2041761643</t>
  </si>
  <si>
    <t>935*0,015 'Přepočtené koeficientem množství</t>
  </si>
  <si>
    <t>31</t>
  </si>
  <si>
    <t>181951111</t>
  </si>
  <si>
    <t>Úprava pláně v hornině třídy těžitelnosti I skupiny 1 až 3 bez zhutnění strojně</t>
  </si>
  <si>
    <t>1343506080</t>
  </si>
  <si>
    <t>Úprava pláně vyrovnáním výškových rozdílů strojně v hornině třídy těžitelnosti I, skupiny 1 až 3 bez zhutnění</t>
  </si>
  <si>
    <t>32</t>
  </si>
  <si>
    <t>181951112</t>
  </si>
  <si>
    <t>Úprava pláně v hornině třídy těžitelnosti I, skupiny 1 až 3 se zhutněním strojně</t>
  </si>
  <si>
    <t>2061558841</t>
  </si>
  <si>
    <t>Úprava pláně vyrovnáním výškových rozdílů strojně v hornině třídy těžitelnosti I, skupiny 1 až 3 se zhutněním</t>
  </si>
  <si>
    <t>1588,5+1967,6+31,9+80+369+1546+46,2+67,8+9,2+9,2+0,25*730+0,12*825,9+0,25*14+7*0,25+0,25*33,5</t>
  </si>
  <si>
    <t>-1562,0</t>
  </si>
  <si>
    <t>33</t>
  </si>
  <si>
    <t>182351123</t>
  </si>
  <si>
    <t>Rozprostření ornice pl přes 100 do 500 m2 ve svahu přes 1:5 tl vrstvy do 200 mm strojně</t>
  </si>
  <si>
    <t>-100097552</t>
  </si>
  <si>
    <t>Rozprostření a urovnání ornice ve svahu sklonu přes 1:5 strojně při souvislé ploše přes 100 do 500 m2, tl. vrstvy do 200 mm</t>
  </si>
  <si>
    <t>plocha k zatravnění</t>
  </si>
  <si>
    <t>34</t>
  </si>
  <si>
    <t>10364101</t>
  </si>
  <si>
    <t>zemina pro terénní úpravy -  ornice, vč. dopravy</t>
  </si>
  <si>
    <t>-2049238222</t>
  </si>
  <si>
    <t>zemina pro terénní úpravy -  ornice</t>
  </si>
  <si>
    <t>(0,1*2*935,0)*1,5</t>
  </si>
  <si>
    <t>280,5*1,8 'Přepočtené koeficientem množství</t>
  </si>
  <si>
    <t>35</t>
  </si>
  <si>
    <t>183101321</t>
  </si>
  <si>
    <t>Jamky pro výsadbu s výměnou 100 % půdy zeminy skupiny 1 až 4 obj přes 0,4 do 1 m3 v rovině a svahu do 1:5</t>
  </si>
  <si>
    <t>-1063134406</t>
  </si>
  <si>
    <t>Hloubení jamek pro vysazování rostlin v zemině skupiny 1 až 4 s výměnou půdy z 100% v rovině nebo na svahu do 1:5, objemu přes 0,40 do 1,00 m3</t>
  </si>
  <si>
    <t>výsadba stromů</t>
  </si>
  <si>
    <t>4+8+5+1</t>
  </si>
  <si>
    <t>36</t>
  </si>
  <si>
    <t>10321100</t>
  </si>
  <si>
    <t>zahradní substrát pro výsadbu VL</t>
  </si>
  <si>
    <t>-20913654</t>
  </si>
  <si>
    <t>37</t>
  </si>
  <si>
    <t>183902122</t>
  </si>
  <si>
    <t>Odstranění zeminy, substrátu a vsakovací vrstvy z nádob v do 700 mm pl přes 0,30 do 0,60 m2</t>
  </si>
  <si>
    <t>1675368231</t>
  </si>
  <si>
    <t>Odstranění zeminy nebo substrátu a vsakovací vrstvy z nádoby nádoba výšky do 700 mm a plochy přes 0,30 do 0,60 m2</t>
  </si>
  <si>
    <t>odstranění betonových květináčů</t>
  </si>
  <si>
    <t>4+4+2</t>
  </si>
  <si>
    <t>38</t>
  </si>
  <si>
    <t>184102116</t>
  </si>
  <si>
    <t>Výsadba dřeviny s balem D přes 0,6 do 0,8 m do jamky se zalitím v rovině a svahu do 1:5</t>
  </si>
  <si>
    <t>1176718178</t>
  </si>
  <si>
    <t>Výsadba dřeviny s balem do předem vyhloubené jamky se zalitím v rovině nebo na svahu do 1:5, při průměru balu přes 600 do 800 mm</t>
  </si>
  <si>
    <t>Poznámka k položce:_x000D_
Výsadba listnatých stromů, včetně dodávky impregnovaných kůlů délky 3 m, spojovacích lišt, úvazků a flexibilní drenážní hadice o pr. 80 mm délky 3m, aplikace jutové omotávky kmene, zálivka po výsadbě</t>
  </si>
  <si>
    <t>39</t>
  </si>
  <si>
    <t>02650301</t>
  </si>
  <si>
    <t>javor babyka</t>
  </si>
  <si>
    <t>665088961</t>
  </si>
  <si>
    <t>40</t>
  </si>
  <si>
    <t>02650302</t>
  </si>
  <si>
    <t>sakura</t>
  </si>
  <si>
    <t>1136274941</t>
  </si>
  <si>
    <t>41</t>
  </si>
  <si>
    <t>02650303</t>
  </si>
  <si>
    <t>Prunus cerasifera nigra</t>
  </si>
  <si>
    <t>1185927836</t>
  </si>
  <si>
    <t>Prunus cekassiefeba nigra</t>
  </si>
  <si>
    <t>42</t>
  </si>
  <si>
    <t>02650304</t>
  </si>
  <si>
    <t>liquidambar</t>
  </si>
  <si>
    <t>-2144613472</t>
  </si>
  <si>
    <t>43</t>
  </si>
  <si>
    <t>184818245</t>
  </si>
  <si>
    <t>Ochrana kmene průměru přes 900 do 1100 mm bedněním výšky přes 2 do 3 m</t>
  </si>
  <si>
    <t>67491715</t>
  </si>
  <si>
    <t>Ochrana kmene bedněním před poškozením stavebním provozem zřízení včetně odstranění výšky bednění přes 2 do 3 m průměru kmene přes 900 do 1100 mm</t>
  </si>
  <si>
    <t>ochrana vzrostlé zeleně</t>
  </si>
  <si>
    <t>44</t>
  </si>
  <si>
    <t>184911421</t>
  </si>
  <si>
    <t>Mulčování rostlin kůrou tl do 0,1 m v rovině a svahu do 1:5</t>
  </si>
  <si>
    <t>-371935947</t>
  </si>
  <si>
    <t>Mulčování vysazených rostlin mulčovací kůrou, tl. do 100 mm v rovině nebo na svahu do 1:5</t>
  </si>
  <si>
    <t>45</t>
  </si>
  <si>
    <t>10391100</t>
  </si>
  <si>
    <t>kůra mulčovací VL</t>
  </si>
  <si>
    <t>1143391514</t>
  </si>
  <si>
    <t>36*0,103 'Přepočtené koeficientem množství</t>
  </si>
  <si>
    <t>46</t>
  </si>
  <si>
    <t>18500000R</t>
  </si>
  <si>
    <t>Údržba založených sadovnických úprav v délce 1 rok pravidelné odplevelování ploch, kosení trávníků a zálivka</t>
  </si>
  <si>
    <t>-1749110339</t>
  </si>
  <si>
    <t>Zakládání</t>
  </si>
  <si>
    <t>47</t>
  </si>
  <si>
    <t>21275210R.1</t>
  </si>
  <si>
    <t>Trativod z drenážních trubek  DN 150 pro liniové stavby - kompletní provedení vč. výkopu rýhy, lože a obsypu ŠD 8/16</t>
  </si>
  <si>
    <t>906736622</t>
  </si>
  <si>
    <t>flexibilní plastová trativodka DN 150</t>
  </si>
  <si>
    <t>2*55+58+80+25</t>
  </si>
  <si>
    <t>48</t>
  </si>
  <si>
    <t>213141111</t>
  </si>
  <si>
    <t>Zřízení vrstvy z geotextilie v rovině nebo ve sklonu do 1:5 š do 3 m</t>
  </si>
  <si>
    <t>263740978</t>
  </si>
  <si>
    <t>Zřízení vrstvy z geotextilie filtrační, separační, odvodňovací, ochranné, výztužné nebo protierozní v rovině nebo ve sklonu do 1:5, šířky do 3 m</t>
  </si>
  <si>
    <t>mlatový povrch</t>
  </si>
  <si>
    <t>369,0</t>
  </si>
  <si>
    <t>49</t>
  </si>
  <si>
    <t>69311270</t>
  </si>
  <si>
    <t>geotextilie netkaná separační, ochranná, filtrační, drenážní PES 400g/m2</t>
  </si>
  <si>
    <t>-934525280</t>
  </si>
  <si>
    <t>369*1,1845 'Přepočtené koeficientem množství</t>
  </si>
  <si>
    <t>Vodorovné konstrukce</t>
  </si>
  <si>
    <t>50</t>
  </si>
  <si>
    <t>451573111</t>
  </si>
  <si>
    <t>Lože pod potrubí otevřený výkop ze štěrkopísku</t>
  </si>
  <si>
    <t>1035512915</t>
  </si>
  <si>
    <t>Lože pod potrubí, stoky a drobné objekty v otevřeném výkopu z písku a štěrkopísku do 63 mm</t>
  </si>
  <si>
    <t>potrubí</t>
  </si>
  <si>
    <t>ŠP podsyp tl. 0,15 m</t>
  </si>
  <si>
    <t>244,5*0,8*0,15</t>
  </si>
  <si>
    <t>Schodišťové konstrukce a rampy</t>
  </si>
  <si>
    <t>51</t>
  </si>
  <si>
    <t>434191423</t>
  </si>
  <si>
    <t>Osazení schodišťových stupňů kamenných pemrlovaných na desku - do betonu tl. 100 mm</t>
  </si>
  <si>
    <t>-1741201702</t>
  </si>
  <si>
    <t>Osazování schodišťových stupňů kamenných s vyspárováním styčných spár, s provizorním dřevěným zábradlím a dočasným zakrytím stupnic prkny na desku, stupňů pemrlovaných nebo ostatních</t>
  </si>
  <si>
    <t>kamenné stupně žula řezaná</t>
  </si>
  <si>
    <t>rozm. 250x250 mm</t>
  </si>
  <si>
    <t>2*3,3</t>
  </si>
  <si>
    <t>4*0,85</t>
  </si>
  <si>
    <t>1*0,6</t>
  </si>
  <si>
    <t>1*5,1</t>
  </si>
  <si>
    <t>1*6,0</t>
  </si>
  <si>
    <t>1*4,2</t>
  </si>
  <si>
    <t>1*2,5</t>
  </si>
  <si>
    <t>rozm. 250x300 mm</t>
  </si>
  <si>
    <t>7,0</t>
  </si>
  <si>
    <t>52</t>
  </si>
  <si>
    <t>583880R1</t>
  </si>
  <si>
    <t>stupeň schodišťový žulový plný 250x250x1000mm rovný - řezaný a tryskaný</t>
  </si>
  <si>
    <t>1617228552</t>
  </si>
  <si>
    <t>53</t>
  </si>
  <si>
    <t>583880R2</t>
  </si>
  <si>
    <t>stupeň schodišťový žulový plný 250x300x1000mm rovný - řezaný a tryskaný</t>
  </si>
  <si>
    <t>1871105027</t>
  </si>
  <si>
    <t>Komunikace pozemní</t>
  </si>
  <si>
    <t>54</t>
  </si>
  <si>
    <t>564752111</t>
  </si>
  <si>
    <t>Podklad z vibrovaného štěrku VŠ tl 150 mm - 0/63</t>
  </si>
  <si>
    <t>1591350407</t>
  </si>
  <si>
    <t>Podklad nebo kryt z vibrovaného štěrku VŠ s rozprostřením, vlhčením a zhutněním, po zhutnění tl. 150 mm</t>
  </si>
  <si>
    <t>55</t>
  </si>
  <si>
    <t>564851111</t>
  </si>
  <si>
    <t>Podklad ze štěrkodrtě ŠD plochy přes 100 m2 tl 150 mm - 0/63</t>
  </si>
  <si>
    <t>-1204120515</t>
  </si>
  <si>
    <t>Podklad ze štěrkodrti ŠD s rozprostřením a zhutněním plochy přes 100 m2, po zhutnění tl. 150 mm</t>
  </si>
  <si>
    <t>2*1546+1588,5+1967,6+31,9+46,2+67,8+2*9,2+182,5+99,11+3,5+1,75+8,38</t>
  </si>
  <si>
    <t>-3124,0</t>
  </si>
  <si>
    <t>56</t>
  </si>
  <si>
    <t>564932111</t>
  </si>
  <si>
    <t>Podklad z mechanicky zpevněného kameniva MZK tl 100 mm - 0/32</t>
  </si>
  <si>
    <t>-2044973399</t>
  </si>
  <si>
    <t>Podklad z mechanicky zpevněného kameniva MZK (minerální beton) s rozprostřením a s hutněním, po zhutnění tl. 100 mm</t>
  </si>
  <si>
    <t>mlat</t>
  </si>
  <si>
    <t>57</t>
  </si>
  <si>
    <t>56498211R</t>
  </si>
  <si>
    <t>Podklad z mechanicky zpevněného kameniva MZK tl 400 mm - 0/4</t>
  </si>
  <si>
    <t>-716423755</t>
  </si>
  <si>
    <t>Podklad z mechanicky zpevněného kameniva MZK tl 400 mm</t>
  </si>
  <si>
    <t>58</t>
  </si>
  <si>
    <t>565165112</t>
  </si>
  <si>
    <t>Asfaltový beton vrstva podkladní ACP 16+ (obalované kamenivo OKS) tl 90 mm š do 3 m</t>
  </si>
  <si>
    <t>754343962</t>
  </si>
  <si>
    <t>Asfaltový beton vrstva podkladní ACP 16 (obalované kamenivo střednězrnné - OKS) s rozprostřením a zhutněním v pruhu šířky přes 1,5 do 3 m, po zhutnění tl. 90 mm</t>
  </si>
  <si>
    <t>64,0</t>
  </si>
  <si>
    <t>59</t>
  </si>
  <si>
    <t>567122110.1</t>
  </si>
  <si>
    <t>Podklad ze směsi stmelené cementem SC C 8/10 (KSC I) tl 100 mm</t>
  </si>
  <si>
    <t>1934531292</t>
  </si>
  <si>
    <t>Podklad ze směsi stmelené cementem SC bez dilatačních spár, s rozprostřením a zhutněním SC C 8/10 (KSC I), po zhutnění tl. 100 mm</t>
  </si>
  <si>
    <t>1588,5+46,2+67,8</t>
  </si>
  <si>
    <t>60</t>
  </si>
  <si>
    <t>567122114</t>
  </si>
  <si>
    <t>Podklad ze směsi stmelené cementem SC C 8/10 (KSC I) tl 150 mm</t>
  </si>
  <si>
    <t>-1903880391</t>
  </si>
  <si>
    <t>Podklad ze směsi stmelené cementem SC bez dilatačních spár, s rozprostřením a zhutněním SC C 8/10 (KSC I), po zhutnění tl. 150 mm</t>
  </si>
  <si>
    <t>80,0+9,2+9,2+1967,6+31,9</t>
  </si>
  <si>
    <t>-80,0</t>
  </si>
  <si>
    <t>61</t>
  </si>
  <si>
    <t>573191111</t>
  </si>
  <si>
    <t>Postřik infiltrační kationaktivní emulzí v množství 1 kg/m2 - PI-E</t>
  </si>
  <si>
    <t>-172042459</t>
  </si>
  <si>
    <t>Postřik infiltrační kationaktivní emulzí v množství 1,00 kg/m2</t>
  </si>
  <si>
    <t>62</t>
  </si>
  <si>
    <t>573231106</t>
  </si>
  <si>
    <t>Postřik živičný spojovací ze silniční emulze v množství 0,30 kg/m2 - PS-E</t>
  </si>
  <si>
    <t>332193506</t>
  </si>
  <si>
    <t>Postřik spojovací PS bez posypu kamenivem ze silniční emulze, v množství 0,30 kg/m2</t>
  </si>
  <si>
    <t>64,0*2</t>
  </si>
  <si>
    <t>63</t>
  </si>
  <si>
    <t>577144111</t>
  </si>
  <si>
    <t>Asfaltový beton vrstva obrusná ACO 11+ (ABS) tř. I tl 50 mm š do 3 m z nemodifikovaného asfaltu</t>
  </si>
  <si>
    <t>439878522</t>
  </si>
  <si>
    <t>Asfaltový beton vrstva obrusná ACO 11+ (ABS) s rozprostřením a se zhutněním z nemodifikovaného asfaltu v pruhu šířky do 3 m tř. I, po zhutnění tl. 50 mm</t>
  </si>
  <si>
    <t>28+36</t>
  </si>
  <si>
    <t>64</t>
  </si>
  <si>
    <t>577155112</t>
  </si>
  <si>
    <t>Asfaltový beton vrstva ložní ACL 16+ (ABH) tl 60 mm š do 3 m z nemodifikovaného asfaltu</t>
  </si>
  <si>
    <t>799244</t>
  </si>
  <si>
    <t>Asfaltový beton vrstva ložní ACL 16 (ABH) s rozprostřením a zhutněním z nemodifikovaného asfaltu v pruhu šířky do 3 m, po zhutnění tl. 60 mm</t>
  </si>
  <si>
    <t>65</t>
  </si>
  <si>
    <t>591211111</t>
  </si>
  <si>
    <t xml:space="preserve">Kladení dlažby z kostek drobných z kamene do lože z kameniva těženého tl 50 mm </t>
  </si>
  <si>
    <t>-1535779300</t>
  </si>
  <si>
    <t>Kladení dlažby z kostek s provedením lože do tl. 50 mm, s vyplněním spár, s dvojím beraněním a se smetením přebytečného materiálu na krajnici drobných z kamene, do lože z kameniva těženého</t>
  </si>
  <si>
    <t>dlažba z kamenných kostek - štípaná žula</t>
  </si>
  <si>
    <t>1967,6 "světle šedá</t>
  </si>
  <si>
    <t>31,9 "antracit</t>
  </si>
  <si>
    <t>66</t>
  </si>
  <si>
    <t>58381007-1</t>
  </si>
  <si>
    <t>kostka dlažební žula drobná 100/100/100 štípaná - světle šedá</t>
  </si>
  <si>
    <t>816715951</t>
  </si>
  <si>
    <t>kostka dlažební žula drobná 10/10</t>
  </si>
  <si>
    <t>kamenná dlažba do drtě 100/100/100 štípaná - světle šedá</t>
  </si>
  <si>
    <t>1967,6-1200,0  "nákup nové dlažby</t>
  </si>
  <si>
    <t>767,6*1,05 'Přepočtené koeficientem množství</t>
  </si>
  <si>
    <t>67</t>
  </si>
  <si>
    <t>58381007-2</t>
  </si>
  <si>
    <t>kostka dlažební žula drobná 100/100/100 štípaná - antracit</t>
  </si>
  <si>
    <t>-226904676</t>
  </si>
  <si>
    <t>kamenná dlažba do drtě 100/100/100 štípaná - antracit</t>
  </si>
  <si>
    <t>31,9 "oddělení parkovacích stání</t>
  </si>
  <si>
    <t>31,9*1,05 'Přepočtené koeficientem množství</t>
  </si>
  <si>
    <t>68</t>
  </si>
  <si>
    <t>591411111</t>
  </si>
  <si>
    <t>Kladení dlažby z mozaiky jednobarevné komunikací pro pěší lože z kameniva</t>
  </si>
  <si>
    <t>734137882</t>
  </si>
  <si>
    <t>Kladení dlažby z mozaiky komunikací pro pěší  s vyplněním spár, s dvojím beraněním a se smetením přebytečného materiálu na vzdálenost do 3 m jednobarevné, s ložem tl. do 40 mm z kameniva</t>
  </si>
  <si>
    <t>kamenná mozaika 50/60 - mix růžová, světle šedá, tmavě šedá</t>
  </si>
  <si>
    <t>1588,5</t>
  </si>
  <si>
    <t>69</t>
  </si>
  <si>
    <t>58381005</t>
  </si>
  <si>
    <t>kostka dlažební mozaika žula - mix růžová, světle šedá, tmavě šedá</t>
  </si>
  <si>
    <t>487210374</t>
  </si>
  <si>
    <t>kostka dlažební mozaika žula 5/6 šedá</t>
  </si>
  <si>
    <t>nákup nové mozaiky (použito 1200 m2 původní)</t>
  </si>
  <si>
    <t>mix růžová, světle šedá, tmavě šedá</t>
  </si>
  <si>
    <t>1588,5-1200,0</t>
  </si>
  <si>
    <t>388,5*1,05 'Přepočtené koeficientem množství</t>
  </si>
  <si>
    <t>70</t>
  </si>
  <si>
    <t>596811120</t>
  </si>
  <si>
    <t>Kladení betonové dlažby komunikací pro pěší do lože z kameniva vel do 0,09 m2 plochy do 50 m2</t>
  </si>
  <si>
    <t>1948721475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</si>
  <si>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</si>
  <si>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hladká dlažba z umělého kamene 30 - bílý - lemování reliéfní dlažby</t>
  </si>
  <si>
    <t>46,2</t>
  </si>
  <si>
    <t>reliéfní dlažba z umělého kamene 30 - bílý</t>
  </si>
  <si>
    <t>67,8</t>
  </si>
  <si>
    <t>hladká dlažba z umělého kamene 60 - bílý - sjezd</t>
  </si>
  <si>
    <t>9,2</t>
  </si>
  <si>
    <t>reliéfní dlažba z umělého kamene 60 - bílý - sjezd</t>
  </si>
  <si>
    <t>71</t>
  </si>
  <si>
    <t>5924501R</t>
  </si>
  <si>
    <t>dlaždice s hladkým povrchem umělý kámen - bílý tl. 30</t>
  </si>
  <si>
    <t>178337598</t>
  </si>
  <si>
    <t>hladká dlažba z umělého kamene odstín bílý tl. 30 mm (např. COMCON)</t>
  </si>
  <si>
    <t>hladká dlažba z umělého kamene 30 - bílý</t>
  </si>
  <si>
    <t>46,2*1,15 'Přepočtené koeficientem množství</t>
  </si>
  <si>
    <t>72</t>
  </si>
  <si>
    <t>5924502R</t>
  </si>
  <si>
    <t>dlaždice s reliérním povrchem umělý kámen - bílý tl. 30</t>
  </si>
  <si>
    <t>-907323373</t>
  </si>
  <si>
    <t xml:space="preserve">reliéfní dlažba z umělého kamene odstín bílý tl. 30 mm (např. COMCON)
</t>
  </si>
  <si>
    <t>67,8*1,15 'Přepočtené koeficientem množství</t>
  </si>
  <si>
    <t>73</t>
  </si>
  <si>
    <t>5924504R</t>
  </si>
  <si>
    <t>dlaždice s hladkým povrchem umělý kámen - bílý tl. 60</t>
  </si>
  <si>
    <t>-1656235845</t>
  </si>
  <si>
    <t xml:space="preserve">hladká dlažba z umělého kamene odstín bílý tl. 60 mm (např. COMCON)
</t>
  </si>
  <si>
    <t>hladká dlažba z umělého kamene 60 - bílý</t>
  </si>
  <si>
    <t>9,2*1,15 'Přepočtené koeficientem množství</t>
  </si>
  <si>
    <t>74</t>
  </si>
  <si>
    <t>5924503R</t>
  </si>
  <si>
    <t>dlaždice s reliérním povrchem umělý kámen - bílý tl. 60</t>
  </si>
  <si>
    <t>1707962914</t>
  </si>
  <si>
    <t xml:space="preserve">reliéfní dlažba z umělého kamene odstín bílý tl. 60 mm (např. COMCON)
</t>
  </si>
  <si>
    <t>reliéfní dlažba z umělého kamene 60 - bílý</t>
  </si>
  <si>
    <t>Trubní vedení</t>
  </si>
  <si>
    <t>75</t>
  </si>
  <si>
    <t>871313121</t>
  </si>
  <si>
    <t>Montáž kanalizačního potrubí z PVC těsněné gumovým kroužkem otevřený výkop sklon do 20 % DN 160, vč. napojení</t>
  </si>
  <si>
    <t>1531671211</t>
  </si>
  <si>
    <t>Montáž kanalizačního potrubí z plastů z tvrdého PVC těsněných gumovým kroužkem v otevřeném výkopu ve sklonu do 20 % DN 160</t>
  </si>
  <si>
    <t>"odvodnění"</t>
  </si>
  <si>
    <t>13+5,5+2,5+4+3+9,5+5+5,5+14,75+2+3+8+6</t>
  </si>
  <si>
    <t>76</t>
  </si>
  <si>
    <t>28611174</t>
  </si>
  <si>
    <t>trubka kanalizační PVC DN 160x3000 mm SN 10</t>
  </si>
  <si>
    <t>-756764614</t>
  </si>
  <si>
    <t>81,75*1,1 'Přepočtené koeficientem množství</t>
  </si>
  <si>
    <t>77</t>
  </si>
  <si>
    <t>871353121</t>
  </si>
  <si>
    <t>Montáž kanalizačního potrubí z PVC těsněné gumovým kroužkem otevřený výkop sklon do 20 % DN 200, vč. napojení</t>
  </si>
  <si>
    <t>-1139816310</t>
  </si>
  <si>
    <t>Montáž kanalizačního potrubí z plastů z tvrdého PVC těsněných gumovým kroužkem v otevřeném výkopu ve sklonu do 20 % DN 200</t>
  </si>
  <si>
    <t>10,5+16+18</t>
  </si>
  <si>
    <t>78</t>
  </si>
  <si>
    <t>28611177</t>
  </si>
  <si>
    <t>trubka kanalizační PVC DN 200x3000mm SN10</t>
  </si>
  <si>
    <t>-1715078028</t>
  </si>
  <si>
    <t>44,5*1,1 'Přepočtené koeficientem množství</t>
  </si>
  <si>
    <t>79</t>
  </si>
  <si>
    <t>871363121</t>
  </si>
  <si>
    <t>Montáž kanalizačního potrubí z PVC těsněné gumovým kroužkem otevřený výkop sklon do 20 % DN 250, vč. napojení</t>
  </si>
  <si>
    <t>481761905</t>
  </si>
  <si>
    <t>Montáž kanalizačního potrubí z plastů z tvrdého PVC těsněných gumovým kroužkem v otevřeném výkopu ve sklonu do 20 % DN 250</t>
  </si>
  <si>
    <t>80</t>
  </si>
  <si>
    <t>28611179</t>
  </si>
  <si>
    <t>trubka kanalizační PVC DN 250x3000mm SN10</t>
  </si>
  <si>
    <t>-1056774393</t>
  </si>
  <si>
    <t>25*1,1 'Přepočtené koeficientem množství</t>
  </si>
  <si>
    <t>81</t>
  </si>
  <si>
    <t>871373121</t>
  </si>
  <si>
    <t>Montáž kanalizačního potrubí z PVC těsněné gumovým kroužkem otevřený výkop sklon do 20 % DN 315</t>
  </si>
  <si>
    <t>385658235</t>
  </si>
  <si>
    <t>Montáž kanalizačního potrubí z plastů z tvrdého PVC těsněných gumovým kroužkem v otevřeném výkopu ve sklonu do 20 % DN 315</t>
  </si>
  <si>
    <t>39,0+53,8</t>
  </si>
  <si>
    <t>82</t>
  </si>
  <si>
    <t>28611182</t>
  </si>
  <si>
    <t>trubka kanalizační PVC DN 315x6000mm SN10</t>
  </si>
  <si>
    <t>-814249129</t>
  </si>
  <si>
    <t>92,8*1,1 'Přepočtené koeficientem množství</t>
  </si>
  <si>
    <t>83</t>
  </si>
  <si>
    <t>89120001R</t>
  </si>
  <si>
    <t>Výšková úprava kanalizačních šachet</t>
  </si>
  <si>
    <t>1021354927</t>
  </si>
  <si>
    <t>výšková úprava šachet</t>
  </si>
  <si>
    <t>2+1+1+2+3+2+2+1+2+1+2</t>
  </si>
  <si>
    <t>84</t>
  </si>
  <si>
    <t>89120002R</t>
  </si>
  <si>
    <t>Výšková úprava uliční vpusti</t>
  </si>
  <si>
    <t>-582788129</t>
  </si>
  <si>
    <t>výšková úprava uliční vpusti</t>
  </si>
  <si>
    <t>1+1</t>
  </si>
  <si>
    <t>85</t>
  </si>
  <si>
    <t>89120003R</t>
  </si>
  <si>
    <t>Výšková úprava vodovodní šoupě</t>
  </si>
  <si>
    <t>1651655061</t>
  </si>
  <si>
    <t>86</t>
  </si>
  <si>
    <t>894411112</t>
  </si>
  <si>
    <t>Dodávka a montáž šachta betonová prefa DN 1000 - kompletní provedení vč. zemních prací, podsypu, zpětného zásypu, poklop litinový do silnice DN 600, hloubka šachet cca 2,0 m</t>
  </si>
  <si>
    <t>-1892852174</t>
  </si>
  <si>
    <t>šachta betonová DN 1000</t>
  </si>
  <si>
    <t>87</t>
  </si>
  <si>
    <t>89594111R</t>
  </si>
  <si>
    <t>Dodávka a montáž uliční vpusti - kompletní provedení, vč. včetně výkopu jámy, odvozu výkopku na skládku zhotovitele, poplatku za uložení, zhutnění obsypu vpusti</t>
  </si>
  <si>
    <t>1482385723</t>
  </si>
  <si>
    <t>Dodávka a montáž uliční boční vpusti - vč. včetně výkopu jámy, odvozu výkopku na skládku zhotovitele, poplatku za uložení, zhutnění obsypu vpusti</t>
  </si>
  <si>
    <t>uliční vpusť</t>
  </si>
  <si>
    <t>88</t>
  </si>
  <si>
    <t>89923112R</t>
  </si>
  <si>
    <t>Výšková úprava plynárenského zařízení (šoupě)</t>
  </si>
  <si>
    <t>704429486</t>
  </si>
  <si>
    <t>Výšková úprava hydrantu</t>
  </si>
  <si>
    <t>výšková úprava plynárenského zařízení - šoupě</t>
  </si>
  <si>
    <t>Ostatní konstrukce a práce, bourání</t>
  </si>
  <si>
    <t>89</t>
  </si>
  <si>
    <t>910000001</t>
  </si>
  <si>
    <t>Dodávka a montáž betonový odvodňovací žlab s litinovou mříží D400 250/200/1000, vč. betonového lože tl. 0,1 m</t>
  </si>
  <si>
    <t>-6906409</t>
  </si>
  <si>
    <t xml:space="preserve">odvodňovací betonový žlab s litinovou mříží </t>
  </si>
  <si>
    <t>4,5</t>
  </si>
  <si>
    <t>90</t>
  </si>
  <si>
    <t>91211211R</t>
  </si>
  <si>
    <t>Montáž sloupku zahrazovacího, do betonu</t>
  </si>
  <si>
    <t>-1244405421</t>
  </si>
  <si>
    <t>Montáž sloupku zahrazovacího</t>
  </si>
  <si>
    <t>sloupek zahrazovací, osazený do betonu</t>
  </si>
  <si>
    <t>91</t>
  </si>
  <si>
    <t>7491016R</t>
  </si>
  <si>
    <t>zahrazovací sloupek pevný, odlitek z litiny kónického tvaru s kruhovým zakončením na hlavě sloupku</t>
  </si>
  <si>
    <t>-22991706</t>
  </si>
  <si>
    <t>sloupek zahrazovací - pevný, kovový</t>
  </si>
  <si>
    <t>92</t>
  </si>
  <si>
    <t>91211212R</t>
  </si>
  <si>
    <t>Montáž řetězu zahrazovacího k sloupkům</t>
  </si>
  <si>
    <t>-1131125225</t>
  </si>
  <si>
    <t>Montáž řetězu zahrazovacího</t>
  </si>
  <si>
    <t>zahrazovací sloupky s řetězem</t>
  </si>
  <si>
    <t>125,0</t>
  </si>
  <si>
    <t>93</t>
  </si>
  <si>
    <t>5923148R</t>
  </si>
  <si>
    <t>řetěz k zahrazovacím sloukům</t>
  </si>
  <si>
    <t>1082481656</t>
  </si>
  <si>
    <t>94</t>
  </si>
  <si>
    <t>91411001R</t>
  </si>
  <si>
    <t>Odstranění infotabule vč. uchycení do země</t>
  </si>
  <si>
    <t>-653428523</t>
  </si>
  <si>
    <t>95</t>
  </si>
  <si>
    <t>91411002R</t>
  </si>
  <si>
    <t>Přemístění infotabule vč. uchycení do země</t>
  </si>
  <si>
    <t>-1415545977</t>
  </si>
  <si>
    <t>96</t>
  </si>
  <si>
    <t>91411003R</t>
  </si>
  <si>
    <t>Přemístění info označníku</t>
  </si>
  <si>
    <t>-2046671322</t>
  </si>
  <si>
    <t>97</t>
  </si>
  <si>
    <t>914111111</t>
  </si>
  <si>
    <t>Montáž svislé dopravní značky základní velikosti do 1 m2 objímkami na sloupky nebo konzoly</t>
  </si>
  <si>
    <t>-1991293162</t>
  </si>
  <si>
    <t>Poznámka k položce:_x000D_
bude osazeno na sloup</t>
  </si>
  <si>
    <t>98</t>
  </si>
  <si>
    <t>40445622</t>
  </si>
  <si>
    <t>informativní značky provozní IP1-IP3, IP4b-IP7, IP10a, b 750x750mm - IP4b, IP6, IP2</t>
  </si>
  <si>
    <t>661956420</t>
  </si>
  <si>
    <t>informativní značky provozní IP1-IP3, IP4b-IP7, IP10a, b 750x750mm</t>
  </si>
  <si>
    <t>"dopravní značka  IP4b"  1</t>
  </si>
  <si>
    <t>"dopravní značka  IP6" 1*8</t>
  </si>
  <si>
    <t>"dopravní značka  IP2" 1*8</t>
  </si>
  <si>
    <t>99</t>
  </si>
  <si>
    <t>40445612</t>
  </si>
  <si>
    <t>značky upravující přednost P2, P3, P8 750mm - P2, P3</t>
  </si>
  <si>
    <t>-938323506</t>
  </si>
  <si>
    <t>značky upravující přednost P2, P3, P8 750mm</t>
  </si>
  <si>
    <t>"dopravní značka P2" 1+1</t>
  </si>
  <si>
    <t>"dopravní značka P3" 1</t>
  </si>
  <si>
    <t>40445620</t>
  </si>
  <si>
    <t>zákazové, příkazové dopravní značky B1-B34, C1-15 700mm - B2, B24b, B28</t>
  </si>
  <si>
    <t>1339260797</t>
  </si>
  <si>
    <t>zákazové, příkazové dopravní značky B1-B34, C1-15 700mm</t>
  </si>
  <si>
    <t>"dopravní značka B2" 3</t>
  </si>
  <si>
    <t>"dopravní značka B24b" 1</t>
  </si>
  <si>
    <t>"dopravní značka B28" 1</t>
  </si>
  <si>
    <t>101</t>
  </si>
  <si>
    <t>40445625</t>
  </si>
  <si>
    <t>informativní značky provozní IP8, IP9, IP11-IP13 500x700mm - IP11b, IP12</t>
  </si>
  <si>
    <t>-316513360</t>
  </si>
  <si>
    <t>informativní značky provozní IP8, IP9, IP11-IP13 500x700mm</t>
  </si>
  <si>
    <t>"dopravní značka IP12" 3</t>
  </si>
  <si>
    <t>"dopravní značka IP11b" 1</t>
  </si>
  <si>
    <t>102</t>
  </si>
  <si>
    <t>40445650</t>
  </si>
  <si>
    <t>dodatkové tabulky E7, E12, E13 500x300mm - E7b</t>
  </si>
  <si>
    <t>-1989719313</t>
  </si>
  <si>
    <t>dodatkové tabulky E7, E12, E13 500x300mm</t>
  </si>
  <si>
    <t>"dopravní značka E7b" 1</t>
  </si>
  <si>
    <t>103</t>
  </si>
  <si>
    <t>40445645</t>
  </si>
  <si>
    <t>informativní značky jiné IJ4b 500mm</t>
  </si>
  <si>
    <t>902310355</t>
  </si>
  <si>
    <t>"dopravní značka IJ4b" 1</t>
  </si>
  <si>
    <t>104</t>
  </si>
  <si>
    <t>40445651</t>
  </si>
  <si>
    <t>informativní značky zónové IZ1, IZ2, IZ8 1000x1000mm - IZ8a, IZ8b</t>
  </si>
  <si>
    <t>1362953170</t>
  </si>
  <si>
    <t>informativní značky zónové IZ1, IZ2, IZ8 1000x1000mm</t>
  </si>
  <si>
    <t>"dopravní značka IZ8a" 4</t>
  </si>
  <si>
    <t>"dopravní značka IZ8b" 4</t>
  </si>
  <si>
    <t>105</t>
  </si>
  <si>
    <t>40445615</t>
  </si>
  <si>
    <t>značky upravující přednost P6 700mm</t>
  </si>
  <si>
    <t>1174805788</t>
  </si>
  <si>
    <t>"dopravní značka P6" 3</t>
  </si>
  <si>
    <t>106</t>
  </si>
  <si>
    <t>40445608</t>
  </si>
  <si>
    <t>značky upravující přednost P1, P4 700mm - P4</t>
  </si>
  <si>
    <t>-1270008539</t>
  </si>
  <si>
    <t>značky upravující přednost P1, P4 700mm</t>
  </si>
  <si>
    <t>"dopravní značka P4" 1*2</t>
  </si>
  <si>
    <t>107</t>
  </si>
  <si>
    <t>-888742595</t>
  </si>
  <si>
    <t>108</t>
  </si>
  <si>
    <t>40445647</t>
  </si>
  <si>
    <t>dodatkové tabulky E1, E2a,b , E6, E9, E10 E12c, E17 500x500mm - E2b</t>
  </si>
  <si>
    <t>294710932</t>
  </si>
  <si>
    <t>dodatkové tabulky E1, E2a,b , E6, E9, E10 E12c, E17 500x500mm</t>
  </si>
  <si>
    <t>"dopravní značka E2b" 1</t>
  </si>
  <si>
    <t>109</t>
  </si>
  <si>
    <t>91412000R</t>
  </si>
  <si>
    <t>Odstranění uliční vpusti</t>
  </si>
  <si>
    <t>1408340666</t>
  </si>
  <si>
    <t xml:space="preserve">odstranění uliční vpusti </t>
  </si>
  <si>
    <t>110</t>
  </si>
  <si>
    <t>91412001R</t>
  </si>
  <si>
    <t>Odstranění šachty</t>
  </si>
  <si>
    <t>-533719585</t>
  </si>
  <si>
    <t>111</t>
  </si>
  <si>
    <t>914511111</t>
  </si>
  <si>
    <t>Montáž sloupku dopravních značek délky do 3,5 m s betonovým základem</t>
  </si>
  <si>
    <t>922609658</t>
  </si>
  <si>
    <t>Montáž sloupku dopravních značek  délky do 3,5 m do betonového základu</t>
  </si>
  <si>
    <t>1+4+4+8+3+3+1+1+3+1+1+1+1+2</t>
  </si>
  <si>
    <t>112</t>
  </si>
  <si>
    <t>40445225</t>
  </si>
  <si>
    <t>sloupek Zn pro dopravní značku D 60mm v 3,5m</t>
  </si>
  <si>
    <t>-1363939368</t>
  </si>
  <si>
    <t>113</t>
  </si>
  <si>
    <t>915131115</t>
  </si>
  <si>
    <t>Vodorovné dopravní značení přechody pro chodce, šipky, symboly základní žlutá barva</t>
  </si>
  <si>
    <t>474430651</t>
  </si>
  <si>
    <t>Vodorovné dopravní značení stříkané barvou přechody pro chodce, šipky, symboly žluté základní</t>
  </si>
  <si>
    <t xml:space="preserve">vodorovné dopravní značení </t>
  </si>
  <si>
    <t>3,0</t>
  </si>
  <si>
    <t>114</t>
  </si>
  <si>
    <t>915621111</t>
  </si>
  <si>
    <t>Předznačení vodorovného plošného značení</t>
  </si>
  <si>
    <t>-747537372</t>
  </si>
  <si>
    <t>Předznačení pro vodorovné značení  stříkané barvou nebo prováděné z nátěrových hmot plošné šipky, symboly, nápisy</t>
  </si>
  <si>
    <t>115</t>
  </si>
  <si>
    <t>916241113</t>
  </si>
  <si>
    <t>Osazení obrubníku kamenného ležatého s boční opěrou do lože z betonu prostého - do betonového lože C20/25 - XC3</t>
  </si>
  <si>
    <t>-2012129103</t>
  </si>
  <si>
    <t>Osazení obrubníku kamenného se zřízením lože, s vyplněním a zatřením spár cementovou maltou ležatého s boční opěrou z betonu prostého, do lože z betonu prostého</t>
  </si>
  <si>
    <t>kamenná obruba štípaná žula 400/250/1000 - BUS</t>
  </si>
  <si>
    <t>14,0</t>
  </si>
  <si>
    <t>116</t>
  </si>
  <si>
    <t>5838003R</t>
  </si>
  <si>
    <t>kamenná obruba 400/250/1000 žula štípaná (BUS)</t>
  </si>
  <si>
    <t>57360087</t>
  </si>
  <si>
    <t>14*1,02 'Přepočtené koeficientem množství</t>
  </si>
  <si>
    <t>117</t>
  </si>
  <si>
    <t>916241213.1</t>
  </si>
  <si>
    <t>Osazení obrubníku kamenného stojatého s boční opěrou do lože z betonu prostého - do betonového lože C20/25 - XC3</t>
  </si>
  <si>
    <t>-1088618242</t>
  </si>
  <si>
    <t xml:space="preserve">Osazení chodníkového obrubníku betonového se zřízením lože, s vyplněním a zatřením spár cementovou maltou stojatého s boční opěrou z betonu prostého, do lože z betonu prostého
</t>
  </si>
  <si>
    <t>kamenný krajník štípaný  120/250/750 (500)</t>
  </si>
  <si>
    <t>825,9</t>
  </si>
  <si>
    <t>kamenná obruba  štípaná  250/250/500 (1000)</t>
  </si>
  <si>
    <t>730,0</t>
  </si>
  <si>
    <t>118</t>
  </si>
  <si>
    <t>58380202</t>
  </si>
  <si>
    <t>kamenný krajník 120/250/750 (500) žula štípaná</t>
  </si>
  <si>
    <t>-587442274</t>
  </si>
  <si>
    <t>kamenný krajník 120/250/750 žula štípaná</t>
  </si>
  <si>
    <t>825,9*1,05 'Přepočtené koeficientem množství</t>
  </si>
  <si>
    <t>119</t>
  </si>
  <si>
    <t>58380203</t>
  </si>
  <si>
    <t>kamenná obruba 250/250/500 (1000) žula štípaná</t>
  </si>
  <si>
    <t>-1847419199</t>
  </si>
  <si>
    <t>kamenná obruba 200/250/1000 (500) mm žula štípaná</t>
  </si>
  <si>
    <t>kamenná obruba  štípaná žula 250/250/500 (1000)</t>
  </si>
  <si>
    <t>730*1,05 'Přepočtené koeficientem množství</t>
  </si>
  <si>
    <t>120</t>
  </si>
  <si>
    <t>919112212</t>
  </si>
  <si>
    <t>Řezání spár pro vytvoření komůrky š 10 mm hl 20 mm pro těsnící zálivku v živičném krytu</t>
  </si>
  <si>
    <t>-1969473520</t>
  </si>
  <si>
    <t>Řezání dilatačních spár v živičném krytu  vytvoření komůrky pro těsnící zálivku šířky 10 mm, hloubky 20 mm</t>
  </si>
  <si>
    <t>AB zálivka</t>
  </si>
  <si>
    <t>29,4-23,1</t>
  </si>
  <si>
    <t>121</t>
  </si>
  <si>
    <t>919121212</t>
  </si>
  <si>
    <t>Těsnění spár zálivkou za studena pro komůrky š 10 mm hl 20 mm bez těsnicího profilu</t>
  </si>
  <si>
    <t>-251655939</t>
  </si>
  <si>
    <t>Utěsnění dilatačních spár zálivkou za studena  v cementobetonovém nebo živičném krytu včetně adhezního nátěru bez těsnicího profilu pod zálivkou, pro komůrky šířky 10 mm, hloubky 20 mm</t>
  </si>
  <si>
    <t>122</t>
  </si>
  <si>
    <t>919735113</t>
  </si>
  <si>
    <t>Řezání stávajícího živičného krytu hl do 150 mm</t>
  </si>
  <si>
    <t>1235180303</t>
  </si>
  <si>
    <t>Řezání stávajícího živičného krytu nebo podkladu  hloubky přes 100 do 150 mm</t>
  </si>
  <si>
    <t>123</t>
  </si>
  <si>
    <t>919791011</t>
  </si>
  <si>
    <t>Montáž ochrany stromů v komunikaci s vnitřní výplní a zabetonovaným rámem plochy do 1 m2</t>
  </si>
  <si>
    <t>-1788486746</t>
  </si>
  <si>
    <t>Montáž ochrany stromů v komunikaci s vnitřní litinovou nebo ocelovou výplní (mříží) se zabetonováním ocelového rámu, plochy do 1 m2</t>
  </si>
  <si>
    <t>124</t>
  </si>
  <si>
    <t>74910197-1</t>
  </si>
  <si>
    <t>rošt ke stromům s rámem 2 díly tvárná litina 1000/1000/45</t>
  </si>
  <si>
    <t>-238074206</t>
  </si>
  <si>
    <t>125</t>
  </si>
  <si>
    <t>919791013</t>
  </si>
  <si>
    <t>Montáž ochrany stromů v komunikaci s vnitřní výplní a zabetonovaným rámem plochy přes 1 m2</t>
  </si>
  <si>
    <t>-1486327999</t>
  </si>
  <si>
    <t>Montáž ochrany stromů v komunikaci s vnitřní litinovou nebo ocelovou výplní (mříží) se zabetonováním ocelového rámu, plochy přes 1 m2</t>
  </si>
  <si>
    <t>126</t>
  </si>
  <si>
    <t>74910197-2</t>
  </si>
  <si>
    <t>rošt ke stromům s rámem 2 díly tvárná litina 1500/1500/45</t>
  </si>
  <si>
    <t>2101251958</t>
  </si>
  <si>
    <t>127</t>
  </si>
  <si>
    <t>936170001</t>
  </si>
  <si>
    <t xml:space="preserve">Dodávka a montáž pítko - litina </t>
  </si>
  <si>
    <t>198757796</t>
  </si>
  <si>
    <t>936170002</t>
  </si>
  <si>
    <t>Dodávka a montáž lavička dřevo, litina - s opěradlem</t>
  </si>
  <si>
    <t>238691844</t>
  </si>
  <si>
    <t>129</t>
  </si>
  <si>
    <t>936170003</t>
  </si>
  <si>
    <t>Dodávka a montáž lavička dřevo, litina - bez opěradla</t>
  </si>
  <si>
    <t>-414010106</t>
  </si>
  <si>
    <t>130</t>
  </si>
  <si>
    <t>936170004</t>
  </si>
  <si>
    <t>Dodávka a montáž stojan na kola - litina</t>
  </si>
  <si>
    <t>242507493</t>
  </si>
  <si>
    <t>131</t>
  </si>
  <si>
    <t>936170005</t>
  </si>
  <si>
    <t>Dodávka a montáž odpadkový koš litinový</t>
  </si>
  <si>
    <t>-739539701</t>
  </si>
  <si>
    <t>132</t>
  </si>
  <si>
    <t>963170006</t>
  </si>
  <si>
    <t>Dodávka a montáž koš na psí exkrementy</t>
  </si>
  <si>
    <t>811074435</t>
  </si>
  <si>
    <t>133</t>
  </si>
  <si>
    <t>936170006</t>
  </si>
  <si>
    <t>Dodávka a montáž přístřešek BUS, prosklený, tvar L, 1500/2500/2390 mm, bez bočnic</t>
  </si>
  <si>
    <t>1765748420</t>
  </si>
  <si>
    <t>Dodávka a montáž přístřešek BUS, prosklený, tvar L, bez bočnic</t>
  </si>
  <si>
    <t>134</t>
  </si>
  <si>
    <t>96210000R</t>
  </si>
  <si>
    <t>Výšková úprava pomníku TGM</t>
  </si>
  <si>
    <t>1298410582</t>
  </si>
  <si>
    <t>135</t>
  </si>
  <si>
    <t>96220000R</t>
  </si>
  <si>
    <t>Výšková úprava poštovní schránky</t>
  </si>
  <si>
    <t>-775700932</t>
  </si>
  <si>
    <t>136</t>
  </si>
  <si>
    <t>96230000R</t>
  </si>
  <si>
    <t>Odstranění betonových květináčů, vč. likvidace</t>
  </si>
  <si>
    <t>366393431</t>
  </si>
  <si>
    <t>Odstranění betonových květináčů</t>
  </si>
  <si>
    <t>137</t>
  </si>
  <si>
    <t>963170007</t>
  </si>
  <si>
    <t>Přemístění místa pro vánoční strom - přemístění kotvícího prvku</t>
  </si>
  <si>
    <t>-1378145349</t>
  </si>
  <si>
    <t>Přemístění místa pro vánoční smrk</t>
  </si>
  <si>
    <t>138</t>
  </si>
  <si>
    <t>966001212</t>
  </si>
  <si>
    <t>Odstranění lavičky stabilní kotvené šrouby na pevný podklad</t>
  </si>
  <si>
    <t>700597310</t>
  </si>
  <si>
    <t>Odstranění lavičky parkové stabilní přichycené kotevními šrouby</t>
  </si>
  <si>
    <t>odstranění laviček (dřevo + ocel)</t>
  </si>
  <si>
    <t>2+2+2</t>
  </si>
  <si>
    <t>139</t>
  </si>
  <si>
    <t>96600131R</t>
  </si>
  <si>
    <t>Odstranění odpadkového koše betonového, vč. likvidace</t>
  </si>
  <si>
    <t>1680059607</t>
  </si>
  <si>
    <t>Odstranění odpadkového koše betonového</t>
  </si>
  <si>
    <t>odstranění betonových odpadkových košů</t>
  </si>
  <si>
    <t>140</t>
  </si>
  <si>
    <t>966001411</t>
  </si>
  <si>
    <t>Odstranění stojanu na kola kotveného šrouby</t>
  </si>
  <si>
    <t>1462883704</t>
  </si>
  <si>
    <t>Odstranění stojanu na kola přichyceného kotevními šrouby</t>
  </si>
  <si>
    <t>141</t>
  </si>
  <si>
    <t>966006132</t>
  </si>
  <si>
    <t>Odstranění značek dopravních nebo orientačních se sloupky s betonovými patkami</t>
  </si>
  <si>
    <t>1850597499</t>
  </si>
  <si>
    <t>Odstranění dopravních nebo orientačních značek se sloupkem s uložením hmot na vzdálenost do 20 m nebo s naložením na dopravní prostředek, se zásypem jam a jeho zhutněním s betonovou patkou</t>
  </si>
  <si>
    <t>odstranění svislého dopravního značení - komplet</t>
  </si>
  <si>
    <t>19,0</t>
  </si>
  <si>
    <t>142</t>
  </si>
  <si>
    <t>96600625R</t>
  </si>
  <si>
    <t>Odstranění ocelového zahrazovacího sloupku - spojených řetězem</t>
  </si>
  <si>
    <t>-196008846</t>
  </si>
  <si>
    <t>Odstranění zábrany  s odklizením materiálu na vzdálenost do 20 m nebo s naložením na dopravní prostředek sloupku zabetonovaného</t>
  </si>
  <si>
    <t>odstranění zahrazovacích sloupků (vč. propojovacího řetězu délky 21,5+33,5=55,0 m)</t>
  </si>
  <si>
    <t>18+4+12</t>
  </si>
  <si>
    <t>143</t>
  </si>
  <si>
    <t>966006261</t>
  </si>
  <si>
    <t>Odstranění zpomalovacího plastového prahu</t>
  </si>
  <si>
    <t>-1526399649</t>
  </si>
  <si>
    <t>Odstranění zpomalovacího prahu s odklizením materiálu na vzdálenost do 20 m nebo s naložením na dopravní prostředek plastového</t>
  </si>
  <si>
    <t>odstranění retardéru pryž</t>
  </si>
  <si>
    <t>5,9</t>
  </si>
  <si>
    <t>144</t>
  </si>
  <si>
    <t>966008221</t>
  </si>
  <si>
    <t>Bourání betonového nebo polymerbetonového odvodňovacího žlabu š do 200 mm</t>
  </si>
  <si>
    <t>202415236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</si>
  <si>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</si>
  <si>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přeložení ACO drainu</t>
  </si>
  <si>
    <t>24,9</t>
  </si>
  <si>
    <t>145</t>
  </si>
  <si>
    <t>98513100R</t>
  </si>
  <si>
    <t>Očištění kamenných stupňů - sloup se sochou Panny Marie s Jezulátkem</t>
  </si>
  <si>
    <t>987319303</t>
  </si>
  <si>
    <t>sloup se sochou</t>
  </si>
  <si>
    <t>11,4*0,3</t>
  </si>
  <si>
    <t>8,8*0,3</t>
  </si>
  <si>
    <t>6,1*0,3</t>
  </si>
  <si>
    <t>4,0</t>
  </si>
  <si>
    <t>997</t>
  </si>
  <si>
    <t>Přesun sutě</t>
  </si>
  <si>
    <t>146</t>
  </si>
  <si>
    <t>997221551.1</t>
  </si>
  <si>
    <t>Vodorovná doprava suti - skládka dle dodavatele stavby</t>
  </si>
  <si>
    <t>CS ÚRS 2023 01</t>
  </si>
  <si>
    <t>129854651</t>
  </si>
  <si>
    <t xml:space="preserve">Vodorovná doprava suti  bez naložení, ale se složením a s hrubým urovnáním </t>
  </si>
  <si>
    <t>147</t>
  </si>
  <si>
    <t>997221611</t>
  </si>
  <si>
    <t>Nakládání suti na dopravní prostředky pro vodorovnou dopravu</t>
  </si>
  <si>
    <t>-2006604348</t>
  </si>
  <si>
    <t>Nakládání na dopravní prostředky pro vodorovnou dopravu suti</t>
  </si>
  <si>
    <t>148</t>
  </si>
  <si>
    <t>997013861</t>
  </si>
  <si>
    <t>Poplatek za uložení stavebního odpadu na recyklační skládce (skládkovné) z prostého betonu kód odpadu 17 01 01</t>
  </si>
  <si>
    <t>-447543773</t>
  </si>
  <si>
    <t>Poplatek za uložení stavebního odpadu na recyklační skládce (skládkovné) z prostého betonu zatříděného do Katalogu odpadů pod kódem 17 01 01</t>
  </si>
  <si>
    <t>149</t>
  </si>
  <si>
    <t>997221873</t>
  </si>
  <si>
    <t>909882277</t>
  </si>
  <si>
    <t>150</t>
  </si>
  <si>
    <t>997013631</t>
  </si>
  <si>
    <t>Poplatek za uložení na skládce (skládkovné) stavebního odpadu směsného kód odpadu 17 09 04</t>
  </si>
  <si>
    <t>-540220923</t>
  </si>
  <si>
    <t>Poplatek za uložení stavebního odpadu na skládce (skládkovné) směsného stavebního a demoličního zatříděného do Katalogu odpadů pod kódem 17 09 04</t>
  </si>
  <si>
    <t>151</t>
  </si>
  <si>
    <t>997221875</t>
  </si>
  <si>
    <t>Poplatek za uložení stavebního odpadu na recyklační skládce (skládkovné) asfaltového bez obsahu dehtu zatříděného do Katalogu odpadů pod kódem 17 03 02</t>
  </si>
  <si>
    <t>134702843</t>
  </si>
  <si>
    <t>998</t>
  </si>
  <si>
    <t>Přesun hmot</t>
  </si>
  <si>
    <t>152</t>
  </si>
  <si>
    <t>998225111</t>
  </si>
  <si>
    <t>Přesun hmot pro pozemní komunikace s krytem z kamene, monolitickým betonovým nebo živičným</t>
  </si>
  <si>
    <t>641815735</t>
  </si>
  <si>
    <t>Přesun hmot pro komunikace s krytem z kameniva, monolitickým betonovým nebo živičným  dopravní vzdálenost do 200 m jakékoliv délky objektu</t>
  </si>
  <si>
    <t>PSV</t>
  </si>
  <si>
    <t>Práce a dodávky PSV</t>
  </si>
  <si>
    <t>711</t>
  </si>
  <si>
    <t>Izolace proti vodě, vlhkosti a plynům</t>
  </si>
  <si>
    <t>153</t>
  </si>
  <si>
    <t>711161215</t>
  </si>
  <si>
    <t xml:space="preserve">Izolace proti zemní vlhkosti nopovou fólií svislá, nopek v 20,0 mm </t>
  </si>
  <si>
    <t>1416142804</t>
  </si>
  <si>
    <t>Izolace proti zemní vlhkosti a beztlakové vodě nopovými fóliemi na ploše svislé S vrstva ochranná, odvětrávací a drenážní výška nopku 20,0 mm, tl. fólie do 1,0 mm</t>
  </si>
  <si>
    <t>ochrana budov</t>
  </si>
  <si>
    <t>nopová fólie š. 1,0 m</t>
  </si>
  <si>
    <t>370,5</t>
  </si>
  <si>
    <t>154</t>
  </si>
  <si>
    <t>998711101</t>
  </si>
  <si>
    <t>Přesun hmot tonážní pro izolace proti vodě, vlhkosti a plynům v objektech v do 6 m</t>
  </si>
  <si>
    <t>-284226090</t>
  </si>
  <si>
    <t>Přesun hmot pro izolace proti vodě, vlhkosti a plynům  stanovený z hmotnosti přesunovaného materiálu vodorovná dopravní vzdálenost do 50 m v objektech výšky do 6 m</t>
  </si>
  <si>
    <t>767</t>
  </si>
  <si>
    <t>Konstrukce zámečnické</t>
  </si>
  <si>
    <t>155</t>
  </si>
  <si>
    <t>76790000R</t>
  </si>
  <si>
    <t>Demontáž atypických zámečnických konstrukcí - odstranění BUS přístřešku (rozm. 4,9 x 1,9 m), vč. odvozu a likvidace vybouraných hmot</t>
  </si>
  <si>
    <t>-733147388</t>
  </si>
  <si>
    <t>SO 101B - Komunikace (II/279, III/27932)</t>
  </si>
  <si>
    <t>-176089664</t>
  </si>
  <si>
    <t>64,20</t>
  </si>
  <si>
    <t>400973966</t>
  </si>
  <si>
    <t>-2012787617</t>
  </si>
  <si>
    <t>1260+17,3+534+108,9+95</t>
  </si>
  <si>
    <t>-294755127</t>
  </si>
  <si>
    <t>1129109968</t>
  </si>
  <si>
    <t>1562,0</t>
  </si>
  <si>
    <t>1068868641</t>
  </si>
  <si>
    <t>2*1562,0</t>
  </si>
  <si>
    <t>1083593035</t>
  </si>
  <si>
    <t>-778538138</t>
  </si>
  <si>
    <t>1562,</t>
  </si>
  <si>
    <t>-62062026</t>
  </si>
  <si>
    <t>1562,0*2</t>
  </si>
  <si>
    <t>1749931595</t>
  </si>
  <si>
    <t>104,0+608,0+82,0+19,0+669,0</t>
  </si>
  <si>
    <t>+80,0 "BUS záliv kostky</t>
  </si>
  <si>
    <t>-553796537</t>
  </si>
  <si>
    <t>915131111</t>
  </si>
  <si>
    <t>Vodorovné dopravní značení přechody pro chodce, šipky, symboly základní bílá barva</t>
  </si>
  <si>
    <t>241635609</t>
  </si>
  <si>
    <t>Vodorovné dopravní značení stříkané barvou  přechody pro chodce, šipky, symboly bílé základní</t>
  </si>
  <si>
    <t>126,4</t>
  </si>
  <si>
    <t>915231111</t>
  </si>
  <si>
    <t>Vodorovné dopravní značení přechody pro chodce, šipky, symboly bílý plast</t>
  </si>
  <si>
    <t>522445718</t>
  </si>
  <si>
    <t>Vodorovné dopravní značení stříkaným plastem  přechody pro chodce, šipky, symboly nápisy bílé základní</t>
  </si>
  <si>
    <t>48820032</t>
  </si>
  <si>
    <t>1050431111</t>
  </si>
  <si>
    <t>23,1</t>
  </si>
  <si>
    <t>-1150499090</t>
  </si>
  <si>
    <t>-393919211</t>
  </si>
  <si>
    <t>91941520</t>
  </si>
  <si>
    <t>1321405243</t>
  </si>
  <si>
    <t>188277520</t>
  </si>
  <si>
    <t>2101554879</t>
  </si>
  <si>
    <t>-1595307139</t>
  </si>
  <si>
    <t>SO 401 - Veřejné osvětlení</t>
  </si>
  <si>
    <t>DOLNÍ BOUSOV</t>
  </si>
  <si>
    <t>00237680</t>
  </si>
  <si>
    <t>Město Dolní Bousov</t>
  </si>
  <si>
    <t>Jiří PELANT</t>
  </si>
  <si>
    <t>16546211</t>
  </si>
  <si>
    <t>Jiří PELANT - ProReM-elektro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</si>
  <si>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</si>
  <si>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</si>
  <si>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</si>
  <si>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</si>
  <si>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</si>
  <si>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</si>
  <si>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>741</t>
  </si>
  <si>
    <t>Elektroinstalace - silnoproud</t>
  </si>
  <si>
    <t>EP001</t>
  </si>
  <si>
    <t>Montáž reflektoru zemního bez zemních prací.</t>
  </si>
  <si>
    <t>ks</t>
  </si>
  <si>
    <t>382878978</t>
  </si>
  <si>
    <t>EPmt01</t>
  </si>
  <si>
    <t xml:space="preserve">Reflektor zemní </t>
  </si>
  <si>
    <t>-367570898</t>
  </si>
  <si>
    <t>Poznámka k položce:_x000D_
Podrobná specifikace dle PD</t>
  </si>
  <si>
    <t>Práce a dodávky M</t>
  </si>
  <si>
    <t>21-M</t>
  </si>
  <si>
    <t>Elektromontáže</t>
  </si>
  <si>
    <t>210040091</t>
  </si>
  <si>
    <t>Montáž konzol pro reflektor na stožáry na zemi.</t>
  </si>
  <si>
    <t>-1155144754</t>
  </si>
  <si>
    <t>EPmt04</t>
  </si>
  <si>
    <t xml:space="preserve">Konzole pro reflektor </t>
  </si>
  <si>
    <t>256</t>
  </si>
  <si>
    <t>-1976842580</t>
  </si>
  <si>
    <t>210100003</t>
  </si>
  <si>
    <t>Ukončení vodičů v rozváděči nebo na přístroji včetně zapojení průřezu žíly do 16 mm2</t>
  </si>
  <si>
    <t>-1609138558</t>
  </si>
  <si>
    <t>210100151</t>
  </si>
  <si>
    <t>Ukončení kabelů smršťovací záklopkou nebo páskou se zapojením bez letování žíly do 4x16 mm2</t>
  </si>
  <si>
    <t>797900711</t>
  </si>
  <si>
    <t>1770581</t>
  </si>
  <si>
    <t>TEPLEM SMRST.KONCOVKA WEC-35-16 UV</t>
  </si>
  <si>
    <t>1878572560</t>
  </si>
  <si>
    <t>210101233</t>
  </si>
  <si>
    <t>Propojení kabelů celoplastových spojkou do 1 kV venkovní smršťovací SVCZ 1 až 5 žíly do 4x10 až 16 mm2</t>
  </si>
  <si>
    <t>-962078837</t>
  </si>
  <si>
    <t>10.048.943</t>
  </si>
  <si>
    <t>GPH Spojka SVCZC  16 AL kabelová smršťovací do 1kV s lisovacími spojkami</t>
  </si>
  <si>
    <t>-67737667</t>
  </si>
  <si>
    <t>210202013</t>
  </si>
  <si>
    <t>Montáž svítidlo LED venkovní na dvojitý výložník</t>
  </si>
  <si>
    <t>1923504751</t>
  </si>
  <si>
    <t>11.327.304</t>
  </si>
  <si>
    <t>Svítidlo LED 69W 100S/840 IP65</t>
  </si>
  <si>
    <t>-1160977274</t>
  </si>
  <si>
    <t>PHILIPS Svítidlo LED CoreLine 69W 100S/840 IP65</t>
  </si>
  <si>
    <t>210202016</t>
  </si>
  <si>
    <t>Montáž svítidlo LED a sloupek parkový - 1,0 m</t>
  </si>
  <si>
    <t>-1225362577</t>
  </si>
  <si>
    <t>EPmt02</t>
  </si>
  <si>
    <t xml:space="preserve">Sloupek parkový + základ </t>
  </si>
  <si>
    <t>582354646</t>
  </si>
  <si>
    <t>210202025</t>
  </si>
  <si>
    <t>Montáž svítidlo LED světlomet venkovní na stožár VO do 10 kg</t>
  </si>
  <si>
    <t>1235416361</t>
  </si>
  <si>
    <t>11.321.100</t>
  </si>
  <si>
    <t>Svítidlo LED 80W 4170lm 3000K S reflektor IP65</t>
  </si>
  <si>
    <t>-425447101</t>
  </si>
  <si>
    <t>210203901</t>
  </si>
  <si>
    <t>Montáž svítidel LED se zapojením vodičů venkovních na výložník nebo dřík</t>
  </si>
  <si>
    <t>-1169802651</t>
  </si>
  <si>
    <t>34774003</t>
  </si>
  <si>
    <t>svítidlo veřejného osvětlení na výložník zdroj LED 83W 7500 lm 2700K</t>
  </si>
  <si>
    <t>1232813764</t>
  </si>
  <si>
    <t>210204002</t>
  </si>
  <si>
    <t>Montáž stožárů osvětlení parkových ocelových - AZTECA</t>
  </si>
  <si>
    <t>-835377108</t>
  </si>
  <si>
    <t>8500610014</t>
  </si>
  <si>
    <t xml:space="preserve">Stožár osvětlovací 60/6 </t>
  </si>
  <si>
    <t>1213448053</t>
  </si>
  <si>
    <t>210204103</t>
  </si>
  <si>
    <t>Montáž výložníků osvětlení jednoramenných sloupových hmotnosti do 35 kg</t>
  </si>
  <si>
    <t>-91534928</t>
  </si>
  <si>
    <t>Montáž výložníků osvětlení jednoramenných sloupových hmotnosti do 35 kg - LYRE</t>
  </si>
  <si>
    <t>31672002</t>
  </si>
  <si>
    <t>výložník jednoduchý k osvětlovacím stožárům sadovým</t>
  </si>
  <si>
    <t>1420614673</t>
  </si>
  <si>
    <t>210204105</t>
  </si>
  <si>
    <t>Montáž výložníků osvětlení dvouramenných sloupových hmotnosti do 70 kg</t>
  </si>
  <si>
    <t>-473649897</t>
  </si>
  <si>
    <t>8500610024</t>
  </si>
  <si>
    <t>Výložník ke stožáru dvojitý</t>
  </si>
  <si>
    <t>1795471103</t>
  </si>
  <si>
    <t xml:space="preserve">Výložník ke stožáru dvojitý, CITYSOUL </t>
  </si>
  <si>
    <t>210204201</t>
  </si>
  <si>
    <t>Montáž elektrovýzbroje stožárů osvětlení 1 okruh</t>
  </si>
  <si>
    <t>-958132006</t>
  </si>
  <si>
    <t>31674131</t>
  </si>
  <si>
    <t>výzbroj stožárová SV 6.16.4</t>
  </si>
  <si>
    <t>449166064</t>
  </si>
  <si>
    <t>210204202</t>
  </si>
  <si>
    <t>Montáž elektrovýzbroje stožárů osvětlení 2 okruhy</t>
  </si>
  <si>
    <t>175827722</t>
  </si>
  <si>
    <t>31674133</t>
  </si>
  <si>
    <t>výzbroj stožárová SV 6.16.4/2</t>
  </si>
  <si>
    <t>-1681871057</t>
  </si>
  <si>
    <t>210204203</t>
  </si>
  <si>
    <t>Montáž elektrovýzbroje stožárů osvětlení 3 okruhy</t>
  </si>
  <si>
    <t>-1360440724</t>
  </si>
  <si>
    <t>31674134</t>
  </si>
  <si>
    <t>výzbroj stožárová SV 9.16.4/3</t>
  </si>
  <si>
    <t>-25979747</t>
  </si>
  <si>
    <t>210220022</t>
  </si>
  <si>
    <t>Montáž uzemňovacího vedení vodičů FeZn pomocí svorek v zemi drátem průměru do 10 mm ve městské zástavbě</t>
  </si>
  <si>
    <t>1727040562</t>
  </si>
  <si>
    <t>35441885</t>
  </si>
  <si>
    <t>svorka spojovací pro lano D 8-10mm</t>
  </si>
  <si>
    <t>-1228690321</t>
  </si>
  <si>
    <t>35441895</t>
  </si>
  <si>
    <t>svorka připojovací k připojení kovových částí</t>
  </si>
  <si>
    <t>-518496646</t>
  </si>
  <si>
    <t>10.577.458</t>
  </si>
  <si>
    <t>Drát uzemňovací, průměr 10, materiál:FeZn</t>
  </si>
  <si>
    <t>758635160</t>
  </si>
  <si>
    <t>210280003</t>
  </si>
  <si>
    <t>Zkoušky a prohlídky el rozvodů a zařízení celková prohlídka pro objem montážních prací přes 500 do 1 000 tis Kč</t>
  </si>
  <si>
    <t>1706592498</t>
  </si>
  <si>
    <t>210280211</t>
  </si>
  <si>
    <t>Měření zemních odporů zemniče prvního nebo samostatného</t>
  </si>
  <si>
    <t>532360531</t>
  </si>
  <si>
    <t>210280351</t>
  </si>
  <si>
    <t>Zkoušky kabelů silových do 1 kV, počtu a průřezu žil do 4x25 mm2</t>
  </si>
  <si>
    <t>1571900216</t>
  </si>
  <si>
    <t>210280542</t>
  </si>
  <si>
    <t>Měření impedance nulové smyčky okruhu vedení třífázového</t>
  </si>
  <si>
    <t>528476814</t>
  </si>
  <si>
    <t>210812011</t>
  </si>
  <si>
    <t>Montáž kabelu Cu plného nebo laněného do 1 kV žíly 3x1,5 až 6 mm2 (např. CYKY) bez ukončení uloženého volně nebo v liště</t>
  </si>
  <si>
    <t>-582361412</t>
  </si>
  <si>
    <t>34111030</t>
  </si>
  <si>
    <t>kabel instalační jádro Cu plné izolace PVC plášť PVC 450/750V (CYKY) 3x1,5mm2</t>
  </si>
  <si>
    <t>101901123</t>
  </si>
  <si>
    <t>210902011</t>
  </si>
  <si>
    <t>Montáž kabelu Al do 1 kV plného nebo laněného kulatého žíly 4x16 mm2 (např. AYKY) bez ukončení uloženého volně</t>
  </si>
  <si>
    <t>-2077437327</t>
  </si>
  <si>
    <t>34112316</t>
  </si>
  <si>
    <t>kabel instalační jádro Al plné izolace PVC plášť PVC 450/750V (AYKY) 4x16mm2</t>
  </si>
  <si>
    <t>-1428462889</t>
  </si>
  <si>
    <t>210950101</t>
  </si>
  <si>
    <t>Další štítek označovací na kabel</t>
  </si>
  <si>
    <t>982966475</t>
  </si>
  <si>
    <t>EPmt03</t>
  </si>
  <si>
    <t>Štítek označovací do země na kabel - trvanlivý.</t>
  </si>
  <si>
    <t>-1406580770</t>
  </si>
  <si>
    <t>210950201</t>
  </si>
  <si>
    <t>Příplatek na zatahování kabelů hmotnosti do 0,75 kg do tvárnicových tras a kolektorů</t>
  </si>
  <si>
    <t>-804029621</t>
  </si>
  <si>
    <t>218202016</t>
  </si>
  <si>
    <t>Demontáž svítidla výbojkového průmyslového nebo venkovního ze sloupku parkového</t>
  </si>
  <si>
    <t>675210483</t>
  </si>
  <si>
    <t>218204002</t>
  </si>
  <si>
    <t>Demontáž stožárů osvětlení parkových ocelových</t>
  </si>
  <si>
    <t>-2000028074</t>
  </si>
  <si>
    <t>EP002</t>
  </si>
  <si>
    <t>Práce montážní plošiny</t>
  </si>
  <si>
    <t>hod</t>
  </si>
  <si>
    <t>-19561119</t>
  </si>
  <si>
    <t>EP003</t>
  </si>
  <si>
    <t>Úprava dvířek stožárů VO na krytí IP43</t>
  </si>
  <si>
    <t>871265470</t>
  </si>
  <si>
    <t>46-M</t>
  </si>
  <si>
    <t>Zemní práce při extr.mont.pracích</t>
  </si>
  <si>
    <t>460091112</t>
  </si>
  <si>
    <t>Odkop zeminy při elektromontážích ručně v hornině tř I skupiny 3</t>
  </si>
  <si>
    <t>1099525230</t>
  </si>
  <si>
    <t>460131114</t>
  </si>
  <si>
    <t>Hloubení nezapažených jam při elektromontážích ručně v hornině tř II skupiny 4</t>
  </si>
  <si>
    <t>1553573368</t>
  </si>
  <si>
    <t>460161313</t>
  </si>
  <si>
    <t>Hloubení kabelových rýh ručně š 50 cm hl 120 cm v hornině tř II skupiny 4</t>
  </si>
  <si>
    <t>569562354</t>
  </si>
  <si>
    <t>460161683</t>
  </si>
  <si>
    <t>Hloubení kabelových rýh ručně š 80 cm hl 120 cm v hornině tř II skupiny 4</t>
  </si>
  <si>
    <t>345997087</t>
  </si>
  <si>
    <t>460171152</t>
  </si>
  <si>
    <t>Hloubení kabelových nezapažených rýh strojně š 35 cm hl 60 cm v hornině tř I skupiny 3</t>
  </si>
  <si>
    <t>-14961506</t>
  </si>
  <si>
    <t>460171172</t>
  </si>
  <si>
    <t>Hloubení kabelových nezapažených rýh strojně š 35 cm hl 80 cm v hornině tř I skupiny 3</t>
  </si>
  <si>
    <t>216947149</t>
  </si>
  <si>
    <t>460242111</t>
  </si>
  <si>
    <t>Provizorní zajištění potrubí ve výkopech při křížení s kabelem</t>
  </si>
  <si>
    <t>778930195</t>
  </si>
  <si>
    <t>460242211</t>
  </si>
  <si>
    <t>Provizorní zajištění kabelů ve výkopech při jejich křížení</t>
  </si>
  <si>
    <t>351313417</t>
  </si>
  <si>
    <t>460242221</t>
  </si>
  <si>
    <t>Provizorní zajištění kabelů ve výkopech při jejich souběhu</t>
  </si>
  <si>
    <t>-1317496113</t>
  </si>
  <si>
    <t>460361111</t>
  </si>
  <si>
    <t>Poplatek za uložení zeminy na skládce (skládkovné) kód odpadu 17 05 04</t>
  </si>
  <si>
    <t>768112497</t>
  </si>
  <si>
    <t>460381121</t>
  </si>
  <si>
    <t>Násyp horniny při elektromontážích ručně zhutněné z•hornin třídy těžitelnosti I skupiny 1 až 3</t>
  </si>
  <si>
    <t>-831500286</t>
  </si>
  <si>
    <t>460431142</t>
  </si>
  <si>
    <t>Zásyp kabelových rýh ručně se zhutněním š 35 cm hl 40 cm z horniny tř I skupiny 3</t>
  </si>
  <si>
    <t>1777202326</t>
  </si>
  <si>
    <t>460431162</t>
  </si>
  <si>
    <t>Zásyp kabelových rýh ručně se zhutněním š 35 cm hl 60 cm z horniny tř I skupiny 3</t>
  </si>
  <si>
    <t>1947838177</t>
  </si>
  <si>
    <t>460451313</t>
  </si>
  <si>
    <t>Zásyp kabelových rýh strojně se zhutněním š 50 cm hl 100 cm z horniny tř II skupiny 4</t>
  </si>
  <si>
    <t>-512017690</t>
  </si>
  <si>
    <t>460461683</t>
  </si>
  <si>
    <t>Zásyp kabelových rýh strojně se zhutněním š 80 cm hl 100 cm v hornině tř II skupiny 4 v omezeném prostoru</t>
  </si>
  <si>
    <t>1069798213</t>
  </si>
  <si>
    <t>460641111</t>
  </si>
  <si>
    <t>Základové konstrukce při elektromontážích z monolitického betonu tř. C 8/10</t>
  </si>
  <si>
    <t>-1669462046</t>
  </si>
  <si>
    <t>460641126</t>
  </si>
  <si>
    <t>Základové konstrukce při elektromontážích ze ŽB tř. C 30/37 bez zvláštních nároků na prostředí</t>
  </si>
  <si>
    <t>-110529718</t>
  </si>
  <si>
    <t>460791213</t>
  </si>
  <si>
    <t>Montáž trubek ochranných plastových uložených volně do rýhy ohebných přes 50 do 90 mm</t>
  </si>
  <si>
    <t>978665302</t>
  </si>
  <si>
    <t>ZPmt01</t>
  </si>
  <si>
    <t>Trubka elektroinstalační HDPE tuhá dvouplášťová korugovaná D 52/63 mm</t>
  </si>
  <si>
    <t>1457962916</t>
  </si>
  <si>
    <t>460791214</t>
  </si>
  <si>
    <t>Montáž trubek ochranných plastových uložených volně do rýhy ohebných přes 90 do 110 mm</t>
  </si>
  <si>
    <t>-31011828</t>
  </si>
  <si>
    <t>34571355</t>
  </si>
  <si>
    <t>trubka elektroinstalační ohebná dvouplášťová korugovaná (chránička) D 94/110mm, HDPE+LDPE</t>
  </si>
  <si>
    <t>-634636473</t>
  </si>
  <si>
    <t>468051121</t>
  </si>
  <si>
    <t>Bourání základu betonového při elektromontážích</t>
  </si>
  <si>
    <t>-1208619083</t>
  </si>
  <si>
    <t>469972111</t>
  </si>
  <si>
    <t>Odvoz suti a vybouraných hmot při elektromontážích do 1 km</t>
  </si>
  <si>
    <t>-2022256796</t>
  </si>
  <si>
    <t>469972121</t>
  </si>
  <si>
    <t>Příplatek k odvozu suti a vybouraných hmot při elektromontážích za každý další 1 km</t>
  </si>
  <si>
    <t>1135265509</t>
  </si>
  <si>
    <t>ZP001</t>
  </si>
  <si>
    <t>Úprava hlav betonových základů sloupů VO</t>
  </si>
  <si>
    <t>1276829157</t>
  </si>
  <si>
    <t>ZP002</t>
  </si>
  <si>
    <t>Vypěnění konců chrániček PE 52/63 a 94/110 mm</t>
  </si>
  <si>
    <t>-1374357370</t>
  </si>
  <si>
    <t>ZPmt02</t>
  </si>
  <si>
    <t xml:space="preserve">Pěna těsnící mrazuvzdorná </t>
  </si>
  <si>
    <t>-2147338639</t>
  </si>
  <si>
    <t>ZP003</t>
  </si>
  <si>
    <t>Montáž pouzdra stožárového</t>
  </si>
  <si>
    <t>198245742</t>
  </si>
  <si>
    <t>ZPmt03</t>
  </si>
  <si>
    <t>Pouzdro stožárové VO 250-315</t>
  </si>
  <si>
    <t>161524861</t>
  </si>
  <si>
    <t>ZP004</t>
  </si>
  <si>
    <t xml:space="preserve">Dodatečná montáž dělené chráničky </t>
  </si>
  <si>
    <t>1751762431</t>
  </si>
  <si>
    <t>ZPmt04</t>
  </si>
  <si>
    <t xml:space="preserve">Dělená chránička 06110/PO/2 á 3 m/ks </t>
  </si>
  <si>
    <t>470610222</t>
  </si>
  <si>
    <t>ZP005</t>
  </si>
  <si>
    <t>Montáž základového dílu sloupku 1,0 m ZCB500</t>
  </si>
  <si>
    <t>-249116195</t>
  </si>
  <si>
    <t>58-M</t>
  </si>
  <si>
    <t>Revize vyhrazených technických zařízení</t>
  </si>
  <si>
    <t>580101006</t>
  </si>
  <si>
    <t>Kontrola stavu rozvodnice deskové nebo elektrorozvodného jádra rozvodných zařízení</t>
  </si>
  <si>
    <t>-1772313382</t>
  </si>
  <si>
    <t>580103004</t>
  </si>
  <si>
    <t>Kontrola stavu elektrického okruhu do 5 vývodů v prostoru nebezpečném</t>
  </si>
  <si>
    <t>okruh</t>
  </si>
  <si>
    <t>-1513845290</t>
  </si>
  <si>
    <t>580104003</t>
  </si>
  <si>
    <t>Kontrola stavu světelného spotřebiče pevně připojeného v prostoru zvlášť nebezpečném</t>
  </si>
  <si>
    <t>-1373696272</t>
  </si>
  <si>
    <t>HZS</t>
  </si>
  <si>
    <t>Hodinové zúčtovací sazby</t>
  </si>
  <si>
    <t>HZS2231</t>
  </si>
  <si>
    <t>Hodinová zúčtovací sazba elektrikář</t>
  </si>
  <si>
    <t>512</t>
  </si>
  <si>
    <t>-2028696313</t>
  </si>
  <si>
    <t>HZS2232</t>
  </si>
  <si>
    <t>Hodinová zúčtovací sazba elektrikář odborný</t>
  </si>
  <si>
    <t>-1553271584</t>
  </si>
  <si>
    <t>HZS4211</t>
  </si>
  <si>
    <t>Hodinová zúčtovací sazba revizní technik</t>
  </si>
  <si>
    <t>-936193424</t>
  </si>
  <si>
    <t>VRN - Vedlejší rozpočtové náklady</t>
  </si>
  <si>
    <t>011103000</t>
  </si>
  <si>
    <t>Pomocné práce zajišť nebo zříz ochranu inženýrských sítí - příprava území stavby - vytyčení</t>
  </si>
  <si>
    <t>012303000</t>
  </si>
  <si>
    <t>Geodetické zaměření skutečného provedení</t>
  </si>
  <si>
    <t>Náklady na vyhotovení geodetického zaměření skutečného provedení díla včetně jejich předání objednateli v požadované formě a požadovaném počtu.  Geodetické zaměření skutečného provedení díla bude provedeno a ověřeno oprávněným zeměměřičským inženýrem a bude předáno objednateli 3x v tištěné a 1x v elektronické formě na CD (včetně inženýrských sítí).  V zaměření budou vyznačeny hranice stavby, označeny druhy povrchů (materiál, povrch, barva), snížené obruby, vpusti, poklopy, propustky, lampy, svislé dopravní značení, opěrné zdi,…. Budou spočítány výměry (obruby + dlažby) vč. přiřazení k příslušným položkám a do příslušných SO dle rozpočtu.</t>
  </si>
  <si>
    <t>Poznámka k položce:_x000D_
Poznámka k položce:</t>
  </si>
  <si>
    <t>012403000</t>
  </si>
  <si>
    <t>Geometrický plán</t>
  </si>
  <si>
    <t>Náklady na vyhotovení geometrického plánu včetně jejich předání objednateli v požadované formě a požadovaném počtu.   - Geometrický plán oddělující stavbu chodníku a souvisejících konstrukčních prvků (opěrné a zárubní zdí, lávky, silniční obruby,…) včetně změn druhu pozemku a způsobu využití kultury (chodník - ostatní plocha / ostatní komunikace), s vyznačením věcných břemen na cizích pozemcích týkajících se např. autobusových zálivů, kabelů a lamp VO a částí chodníků nad vodotečí, tak jak je požadováno ke kolaudaci stavby a pro vklad do Katastru nemovitostí. 9x v tištěné a 1x v elektronické formě na CD.</t>
  </si>
  <si>
    <t>013254000</t>
  </si>
  <si>
    <t>Dokumentace skutečného provedení stavby</t>
  </si>
  <si>
    <t>Dokumentace skutečného provedení stavby ve smyslu § 125 odst. 6 stavebního zákona, dle kap. 18 Směrnice pro dokumentaci staveb pozemních komunikací (SDS PK) (7/2022) v rozsahu dle Technických kvalitativních podmínek pro dokumentaci staveb pozemních komunikací (TKP-D) (7/2022). Součástí je předání dokumentace v tištěné podobě (3 paré) a předání 1 x v digitální podobě (rozsah a uspořádání odpovídající podobě tištěné) v uzavřeném (PDF) a otevřeném formátu (DWG, XLS, DOC, apod.).  zahrnuje veškeré náklady spojené s objednatelem požadovanými pracemi</t>
  </si>
  <si>
    <t>030001000</t>
  </si>
  <si>
    <t>Zařízení staveniště</t>
  </si>
  <si>
    <t>Položka zahrnuje veškeré náklady spojené s vybudováním, provozem a odstraněním zařízení staveniště -terénní úpravy pro zařízení staveniště -oplocení -WC -zázemí stavby</t>
  </si>
  <si>
    <t>031203000</t>
  </si>
  <si>
    <t>Příprava území stavby, vč. vytyčení stavby</t>
  </si>
  <si>
    <t>034303000</t>
  </si>
  <si>
    <t>DIO - pomocné práce zříz nebo zajišť regulaci a ochranu dopravy</t>
  </si>
  <si>
    <t>"Položka zahrnuje dopravně inženýrská opatření v průběhu celé stavby (dle schváleného plánu ZOV, DIO a vyjádření DI PČR), zahrnuje pronájem dopravního značení - tzn. osazení, přesuny a odvoz provizorního dopravního značení. Zahrnuje dočasné dopravní značení, semafory vč. časomíry odpočtu, dopravní zařízení (např citybloky, provizorní betonová a ocelová svodidla, světelné výstražné zařízení atd.), oplocení a všechny související práce po dobu trvání stavby. Zahrnuje přesun betonových svodidel a úpravu DZ ve všech etapách výstavby, vč. bet.svodidel, oddělujících pásek, provizorních lávek do 7m či zábradlí na provizorní komunikaci. Součástí položky je i údržba a péče o dopravně inženýrská opatření v průběhu celé stavby. Součástí položky je vyřízení DIR včetně jeho projednání.   Pro celou stavbu."  zahrnuje objednatelem povolené náklady na požadovaná zařízení zhotovitele</t>
  </si>
  <si>
    <t>034503000</t>
  </si>
  <si>
    <t>Informační tabule (plast A3) na sloupku a mobilním podstavci</t>
  </si>
  <si>
    <t>Plastová (A3) na sloupku a mobilním podstavci  "položka zahrnuje:   - dodání a osazení informačních tabulí v předepsaném provedení a množství s obsahem předepsaným zadavatelem   - veškeré nosné a upevňovací konstrukce   - základové konstrukce včetně nutných zemních prací   - demontáž a odvoz po skončení platnosti   - případně nutné opravy poškozených čátí během platnosti"</t>
  </si>
  <si>
    <t>045203000</t>
  </si>
  <si>
    <t>Kompletační činnost</t>
  </si>
  <si>
    <t>Zahrnuje veškeré náklady spojené s tvorbou posudků, kontrol, revizních zpráv a dalších úkonů požadovaných dotčenými orgány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</si>
</sst>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9" sqref="AN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2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09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1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10"/>
      <c r="BS6" s="17" t="s">
        <v>18</v>
      </c>
    </row>
    <row r="7" spans="1:74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10"/>
      <c r="BS7" s="17" t="s">
        <v>21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32">
        <v>45293</v>
      </c>
      <c r="AR8" s="20"/>
      <c r="BE8" s="210"/>
      <c r="BS8" s="17" t="s">
        <v>25</v>
      </c>
    </row>
    <row r="9" spans="1:74" ht="14.45" customHeight="1">
      <c r="B9" s="20"/>
      <c r="AR9" s="20"/>
      <c r="BE9" s="210"/>
      <c r="BS9" s="17" t="s">
        <v>26</v>
      </c>
    </row>
    <row r="10" spans="1:74" ht="12" customHeight="1">
      <c r="B10" s="20"/>
      <c r="D10" s="27" t="s">
        <v>27</v>
      </c>
      <c r="AK10" s="27" t="s">
        <v>28</v>
      </c>
      <c r="AN10" s="25" t="s">
        <v>1</v>
      </c>
      <c r="AR10" s="20"/>
      <c r="BE10" s="210"/>
      <c r="BS10" s="17" t="s">
        <v>18</v>
      </c>
    </row>
    <row r="11" spans="1:74" ht="18.399999999999999" customHeight="1">
      <c r="B11" s="20"/>
      <c r="E11" s="25" t="s">
        <v>29</v>
      </c>
      <c r="AK11" s="27" t="s">
        <v>30</v>
      </c>
      <c r="AN11" s="25" t="s">
        <v>1</v>
      </c>
      <c r="AR11" s="20"/>
      <c r="BE11" s="210"/>
      <c r="BS11" s="17" t="s">
        <v>18</v>
      </c>
    </row>
    <row r="12" spans="1:74" ht="6.95" customHeight="1">
      <c r="B12" s="20"/>
      <c r="AR12" s="20"/>
      <c r="BE12" s="210"/>
      <c r="BS12" s="17" t="s">
        <v>18</v>
      </c>
    </row>
    <row r="13" spans="1:74" ht="12" customHeight="1">
      <c r="B13" s="20"/>
      <c r="D13" s="27" t="s">
        <v>31</v>
      </c>
      <c r="AK13" s="27" t="s">
        <v>28</v>
      </c>
      <c r="AN13" s="29" t="s">
        <v>32</v>
      </c>
      <c r="AR13" s="20"/>
      <c r="BE13" s="210"/>
      <c r="BS13" s="17" t="s">
        <v>18</v>
      </c>
    </row>
    <row r="14" spans="1:74" ht="12.75">
      <c r="B14" s="20"/>
      <c r="E14" s="215" t="s">
        <v>32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7" t="s">
        <v>30</v>
      </c>
      <c r="AN14" s="29" t="s">
        <v>32</v>
      </c>
      <c r="AR14" s="20"/>
      <c r="BE14" s="210"/>
      <c r="BS14" s="17" t="s">
        <v>18</v>
      </c>
    </row>
    <row r="15" spans="1:74" ht="6.95" customHeight="1">
      <c r="B15" s="20"/>
      <c r="AR15" s="20"/>
      <c r="BE15" s="210"/>
      <c r="BS15" s="17" t="s">
        <v>4</v>
      </c>
    </row>
    <row r="16" spans="1:74" ht="12" customHeight="1">
      <c r="B16" s="20"/>
      <c r="D16" s="27" t="s">
        <v>33</v>
      </c>
      <c r="AK16" s="27" t="s">
        <v>28</v>
      </c>
      <c r="AN16" s="25" t="s">
        <v>1</v>
      </c>
      <c r="AR16" s="20"/>
      <c r="BE16" s="210"/>
      <c r="BS16" s="17" t="s">
        <v>4</v>
      </c>
    </row>
    <row r="17" spans="2:71" ht="18.399999999999999" customHeight="1">
      <c r="B17" s="20"/>
      <c r="E17" s="25" t="s">
        <v>34</v>
      </c>
      <c r="AK17" s="27" t="s">
        <v>30</v>
      </c>
      <c r="AN17" s="25" t="s">
        <v>1</v>
      </c>
      <c r="AR17" s="20"/>
      <c r="BE17" s="210"/>
      <c r="BS17" s="17" t="s">
        <v>35</v>
      </c>
    </row>
    <row r="18" spans="2:71" ht="6.95" customHeight="1">
      <c r="B18" s="20"/>
      <c r="AR18" s="20"/>
      <c r="BE18" s="210"/>
      <c r="BS18" s="17" t="s">
        <v>6</v>
      </c>
    </row>
    <row r="19" spans="2:71" ht="12" customHeight="1">
      <c r="B19" s="20"/>
      <c r="D19" s="27" t="s">
        <v>36</v>
      </c>
      <c r="AK19" s="27" t="s">
        <v>28</v>
      </c>
      <c r="AN19" s="25" t="s">
        <v>1</v>
      </c>
      <c r="AR19" s="20"/>
      <c r="BE19" s="210"/>
      <c r="BS19" s="17" t="s">
        <v>6</v>
      </c>
    </row>
    <row r="20" spans="2:71" ht="18.399999999999999" customHeight="1">
      <c r="B20" s="20"/>
      <c r="E20" s="25" t="s">
        <v>29</v>
      </c>
      <c r="AK20" s="27" t="s">
        <v>30</v>
      </c>
      <c r="AN20" s="25" t="s">
        <v>1</v>
      </c>
      <c r="AR20" s="20"/>
      <c r="BE20" s="210"/>
      <c r="BS20" s="17" t="s">
        <v>35</v>
      </c>
    </row>
    <row r="21" spans="2:71" ht="6.95" customHeight="1">
      <c r="B21" s="20"/>
      <c r="AR21" s="20"/>
      <c r="BE21" s="210"/>
    </row>
    <row r="22" spans="2:71" ht="12" customHeight="1">
      <c r="B22" s="20"/>
      <c r="D22" s="27" t="s">
        <v>37</v>
      </c>
      <c r="AR22" s="20"/>
      <c r="BE22" s="210"/>
    </row>
    <row r="23" spans="2:71" ht="16.5" customHeight="1">
      <c r="B23" s="20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20"/>
      <c r="BE23" s="210"/>
    </row>
    <row r="24" spans="2:71" ht="6.95" customHeight="1">
      <c r="B24" s="20"/>
      <c r="AR24" s="20"/>
      <c r="BE24" s="210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0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8">
        <f>ROUND(AG94,2)</f>
        <v>0</v>
      </c>
      <c r="AL26" s="219"/>
      <c r="AM26" s="219"/>
      <c r="AN26" s="219"/>
      <c r="AO26" s="219"/>
      <c r="AR26" s="32"/>
      <c r="BE26" s="210"/>
    </row>
    <row r="27" spans="2:71" s="1" customFormat="1" ht="6.95" customHeight="1">
      <c r="B27" s="32"/>
      <c r="AR27" s="32"/>
      <c r="BE27" s="210"/>
    </row>
    <row r="28" spans="2:71" s="1" customFormat="1" ht="12.75">
      <c r="B28" s="32"/>
      <c r="L28" s="220" t="s">
        <v>39</v>
      </c>
      <c r="M28" s="220"/>
      <c r="N28" s="220"/>
      <c r="O28" s="220"/>
      <c r="P28" s="220"/>
      <c r="W28" s="220" t="s">
        <v>40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41</v>
      </c>
      <c r="AL28" s="220"/>
      <c r="AM28" s="220"/>
      <c r="AN28" s="220"/>
      <c r="AO28" s="220"/>
      <c r="AR28" s="32"/>
      <c r="BE28" s="210"/>
    </row>
    <row r="29" spans="2:71" s="2" customFormat="1" ht="14.45" customHeight="1">
      <c r="B29" s="36"/>
      <c r="D29" s="27" t="s">
        <v>42</v>
      </c>
      <c r="F29" s="27" t="s">
        <v>43</v>
      </c>
      <c r="L29" s="223">
        <v>0.21</v>
      </c>
      <c r="M29" s="222"/>
      <c r="N29" s="222"/>
      <c r="O29" s="222"/>
      <c r="P29" s="222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0</v>
      </c>
      <c r="AL29" s="222"/>
      <c r="AM29" s="222"/>
      <c r="AN29" s="222"/>
      <c r="AO29" s="222"/>
      <c r="AR29" s="36"/>
      <c r="BE29" s="211"/>
    </row>
    <row r="30" spans="2:71" s="2" customFormat="1" ht="14.45" customHeight="1">
      <c r="B30" s="36"/>
      <c r="F30" s="27" t="s">
        <v>44</v>
      </c>
      <c r="L30" s="223">
        <v>0.15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36"/>
      <c r="BE30" s="211"/>
    </row>
    <row r="31" spans="2:71" s="2" customFormat="1" ht="14.45" hidden="1" customHeight="1">
      <c r="B31" s="36"/>
      <c r="F31" s="27" t="s">
        <v>45</v>
      </c>
      <c r="L31" s="223">
        <v>0.21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6"/>
      <c r="BE31" s="211"/>
    </row>
    <row r="32" spans="2:71" s="2" customFormat="1" ht="14.45" hidden="1" customHeight="1">
      <c r="B32" s="36"/>
      <c r="F32" s="27" t="s">
        <v>46</v>
      </c>
      <c r="L32" s="223">
        <v>0.15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6"/>
      <c r="BE32" s="211"/>
    </row>
    <row r="33" spans="2:57" s="2" customFormat="1" ht="14.45" hidden="1" customHeight="1">
      <c r="B33" s="36"/>
      <c r="F33" s="27" t="s">
        <v>47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6"/>
      <c r="BE33" s="211"/>
    </row>
    <row r="34" spans="2:57" s="1" customFormat="1" ht="6.95" customHeight="1">
      <c r="B34" s="32"/>
      <c r="AR34" s="32"/>
      <c r="BE34" s="210"/>
    </row>
    <row r="35" spans="2:57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27" t="s">
        <v>50</v>
      </c>
      <c r="Y35" s="225"/>
      <c r="Z35" s="225"/>
      <c r="AA35" s="225"/>
      <c r="AB35" s="225"/>
      <c r="AC35" s="39"/>
      <c r="AD35" s="39"/>
      <c r="AE35" s="39"/>
      <c r="AF35" s="39"/>
      <c r="AG35" s="39"/>
      <c r="AH35" s="39"/>
      <c r="AI35" s="39"/>
      <c r="AJ35" s="39"/>
      <c r="AK35" s="224">
        <f>SUM(AK26:AK33)</f>
        <v>0</v>
      </c>
      <c r="AL35" s="225"/>
      <c r="AM35" s="225"/>
      <c r="AN35" s="225"/>
      <c r="AO35" s="226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51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52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53</v>
      </c>
      <c r="AI60" s="34"/>
      <c r="AJ60" s="34"/>
      <c r="AK60" s="34"/>
      <c r="AL60" s="34"/>
      <c r="AM60" s="43" t="s">
        <v>54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55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56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53</v>
      </c>
      <c r="AI75" s="34"/>
      <c r="AJ75" s="34"/>
      <c r="AK75" s="34"/>
      <c r="AL75" s="34"/>
      <c r="AM75" s="43" t="s">
        <v>54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57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2153_12_2023</v>
      </c>
      <c r="AR84" s="48"/>
    </row>
    <row r="85" spans="1:91" s="4" customFormat="1" ht="36.950000000000003" customHeight="1">
      <c r="B85" s="49"/>
      <c r="C85" s="50" t="s">
        <v>16</v>
      </c>
      <c r="L85" s="190" t="str">
        <f>K6</f>
        <v>Dolní Bousov - rekonstrukce náměstí T. G. Masaryka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22</v>
      </c>
      <c r="L87" s="51" t="str">
        <f>IF(K8="","",K8)</f>
        <v>Dolní Bousov</v>
      </c>
      <c r="AI87" s="27" t="s">
        <v>24</v>
      </c>
      <c r="AM87" s="192">
        <f>IF(AN8= "","",AN8)</f>
        <v>45293</v>
      </c>
      <c r="AN87" s="192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27</v>
      </c>
      <c r="L89" s="3" t="str">
        <f>IF(E11= "","",E11)</f>
        <v xml:space="preserve"> </v>
      </c>
      <c r="AI89" s="27" t="s">
        <v>33</v>
      </c>
      <c r="AM89" s="193" t="str">
        <f>IF(E17="","",E17)</f>
        <v>Ing. Martina Hřebřinová</v>
      </c>
      <c r="AN89" s="194"/>
      <c r="AO89" s="194"/>
      <c r="AP89" s="194"/>
      <c r="AR89" s="32"/>
      <c r="AS89" s="195" t="s">
        <v>58</v>
      </c>
      <c r="AT89" s="19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31</v>
      </c>
      <c r="L90" s="3" t="str">
        <f>IF(E14= "Vyplň údaj","",E14)</f>
        <v/>
      </c>
      <c r="AI90" s="27" t="s">
        <v>36</v>
      </c>
      <c r="AM90" s="193" t="str">
        <f>IF(E20="","",E20)</f>
        <v xml:space="preserve"> </v>
      </c>
      <c r="AN90" s="194"/>
      <c r="AO90" s="194"/>
      <c r="AP90" s="194"/>
      <c r="AR90" s="32"/>
      <c r="AS90" s="197"/>
      <c r="AT90" s="198"/>
      <c r="BD90" s="56"/>
    </row>
    <row r="91" spans="1:91" s="1" customFormat="1" ht="10.9" customHeight="1">
      <c r="B91" s="32"/>
      <c r="AR91" s="32"/>
      <c r="AS91" s="197"/>
      <c r="AT91" s="198"/>
      <c r="BD91" s="56"/>
    </row>
    <row r="92" spans="1:91" s="1" customFormat="1" ht="29.25" customHeight="1">
      <c r="B92" s="32"/>
      <c r="C92" s="199" t="s">
        <v>59</v>
      </c>
      <c r="D92" s="200"/>
      <c r="E92" s="200"/>
      <c r="F92" s="200"/>
      <c r="G92" s="200"/>
      <c r="H92" s="57"/>
      <c r="I92" s="202" t="s">
        <v>60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61</v>
      </c>
      <c r="AH92" s="200"/>
      <c r="AI92" s="200"/>
      <c r="AJ92" s="200"/>
      <c r="AK92" s="200"/>
      <c r="AL92" s="200"/>
      <c r="AM92" s="200"/>
      <c r="AN92" s="202" t="s">
        <v>62</v>
      </c>
      <c r="AO92" s="200"/>
      <c r="AP92" s="203"/>
      <c r="AQ92" s="58" t="s">
        <v>63</v>
      </c>
      <c r="AR92" s="32"/>
      <c r="AS92" s="59" t="s">
        <v>64</v>
      </c>
      <c r="AT92" s="60" t="s">
        <v>65</v>
      </c>
      <c r="AU92" s="60" t="s">
        <v>66</v>
      </c>
      <c r="AV92" s="60" t="s">
        <v>67</v>
      </c>
      <c r="AW92" s="60" t="s">
        <v>68</v>
      </c>
      <c r="AX92" s="60" t="s">
        <v>69</v>
      </c>
      <c r="AY92" s="60" t="s">
        <v>70</v>
      </c>
      <c r="AZ92" s="60" t="s">
        <v>71</v>
      </c>
      <c r="BA92" s="60" t="s">
        <v>72</v>
      </c>
      <c r="BB92" s="60" t="s">
        <v>73</v>
      </c>
      <c r="BC92" s="60" t="s">
        <v>74</v>
      </c>
      <c r="BD92" s="61" t="s">
        <v>75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76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7">
        <f>ROUND(SUM(AG95:AG98),2)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7" t="s">
        <v>1</v>
      </c>
      <c r="AR94" s="63"/>
      <c r="AS94" s="68">
        <f>ROUND(SUM(AS95:AS98),2)</f>
        <v>0</v>
      </c>
      <c r="AT94" s="69">
        <f>ROUND(SUM(AV94:AW94),2)</f>
        <v>0</v>
      </c>
      <c r="AU94" s="70">
        <f>ROUND(SUM(AU95:AU98),5)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ROUND(SUM(AZ95:AZ98),2)</f>
        <v>0</v>
      </c>
      <c r="BA94" s="69">
        <f>ROUND(SUM(BA95:BA98),2)</f>
        <v>0</v>
      </c>
      <c r="BB94" s="69">
        <f>ROUND(SUM(BB95:BB98),2)</f>
        <v>0</v>
      </c>
      <c r="BC94" s="69">
        <f>ROUND(SUM(BC95:BC98),2)</f>
        <v>0</v>
      </c>
      <c r="BD94" s="71">
        <f>ROUND(SUM(BD95:BD98),2)</f>
        <v>0</v>
      </c>
      <c r="BS94" s="72" t="s">
        <v>77</v>
      </c>
      <c r="BT94" s="72" t="s">
        <v>78</v>
      </c>
      <c r="BU94" s="73" t="s">
        <v>79</v>
      </c>
      <c r="BV94" s="72" t="s">
        <v>80</v>
      </c>
      <c r="BW94" s="72" t="s">
        <v>5</v>
      </c>
      <c r="BX94" s="72" t="s">
        <v>81</v>
      </c>
      <c r="CL94" s="72" t="s">
        <v>1</v>
      </c>
    </row>
    <row r="95" spans="1:91" s="6" customFormat="1" ht="24.75" customHeight="1">
      <c r="A95" s="74" t="s">
        <v>82</v>
      </c>
      <c r="B95" s="75"/>
      <c r="C95" s="76"/>
      <c r="D95" s="204" t="s">
        <v>83</v>
      </c>
      <c r="E95" s="204"/>
      <c r="F95" s="204"/>
      <c r="G95" s="204"/>
      <c r="H95" s="204"/>
      <c r="I95" s="77"/>
      <c r="J95" s="204" t="s">
        <v>84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5">
        <f>'SO 101A - Náměstí'!J30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78" t="s">
        <v>85</v>
      </c>
      <c r="AR95" s="75"/>
      <c r="AS95" s="79">
        <v>0</v>
      </c>
      <c r="AT95" s="80">
        <f>ROUND(SUM(AV95:AW95),2)</f>
        <v>0</v>
      </c>
      <c r="AU95" s="81">
        <f>'SO 101A - Náměstí'!P129</f>
        <v>0</v>
      </c>
      <c r="AV95" s="80">
        <f>'SO 101A - Náměstí'!J33</f>
        <v>0</v>
      </c>
      <c r="AW95" s="80">
        <f>'SO 101A - Náměstí'!J34</f>
        <v>0</v>
      </c>
      <c r="AX95" s="80">
        <f>'SO 101A - Náměstí'!J35</f>
        <v>0</v>
      </c>
      <c r="AY95" s="80">
        <f>'SO 101A - Náměstí'!J36</f>
        <v>0</v>
      </c>
      <c r="AZ95" s="80">
        <f>'SO 101A - Náměstí'!F33</f>
        <v>0</v>
      </c>
      <c r="BA95" s="80">
        <f>'SO 101A - Náměstí'!F34</f>
        <v>0</v>
      </c>
      <c r="BB95" s="80">
        <f>'SO 101A - Náměstí'!F35</f>
        <v>0</v>
      </c>
      <c r="BC95" s="80">
        <f>'SO 101A - Náměstí'!F36</f>
        <v>0</v>
      </c>
      <c r="BD95" s="82">
        <f>'SO 101A - Náměstí'!F37</f>
        <v>0</v>
      </c>
      <c r="BT95" s="83" t="s">
        <v>21</v>
      </c>
      <c r="BV95" s="83" t="s">
        <v>80</v>
      </c>
      <c r="BW95" s="83" t="s">
        <v>86</v>
      </c>
      <c r="BX95" s="83" t="s">
        <v>5</v>
      </c>
      <c r="CL95" s="83" t="s">
        <v>1</v>
      </c>
      <c r="CM95" s="83" t="s">
        <v>87</v>
      </c>
    </row>
    <row r="96" spans="1:91" s="6" customFormat="1" ht="24.75" customHeight="1">
      <c r="A96" s="74" t="s">
        <v>82</v>
      </c>
      <c r="B96" s="75"/>
      <c r="C96" s="76"/>
      <c r="D96" s="204" t="s">
        <v>88</v>
      </c>
      <c r="E96" s="204"/>
      <c r="F96" s="204"/>
      <c r="G96" s="204"/>
      <c r="H96" s="204"/>
      <c r="I96" s="77"/>
      <c r="J96" s="204" t="s">
        <v>89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5">
        <f>'SO 101B - Komunikace (II-...'!J30</f>
        <v>0</v>
      </c>
      <c r="AH96" s="206"/>
      <c r="AI96" s="206"/>
      <c r="AJ96" s="206"/>
      <c r="AK96" s="206"/>
      <c r="AL96" s="206"/>
      <c r="AM96" s="206"/>
      <c r="AN96" s="205">
        <f>SUM(AG96,AT96)</f>
        <v>0</v>
      </c>
      <c r="AO96" s="206"/>
      <c r="AP96" s="206"/>
      <c r="AQ96" s="78" t="s">
        <v>85</v>
      </c>
      <c r="AR96" s="75"/>
      <c r="AS96" s="79">
        <v>0</v>
      </c>
      <c r="AT96" s="80">
        <f>ROUND(SUM(AV96:AW96),2)</f>
        <v>0</v>
      </c>
      <c r="AU96" s="81">
        <f>'SO 101B - Komunikace (II-...'!P122</f>
        <v>0</v>
      </c>
      <c r="AV96" s="80">
        <f>'SO 101B - Komunikace (II-...'!J33</f>
        <v>0</v>
      </c>
      <c r="AW96" s="80">
        <f>'SO 101B - Komunikace (II-...'!J34</f>
        <v>0</v>
      </c>
      <c r="AX96" s="80">
        <f>'SO 101B - Komunikace (II-...'!J35</f>
        <v>0</v>
      </c>
      <c r="AY96" s="80">
        <f>'SO 101B - Komunikace (II-...'!J36</f>
        <v>0</v>
      </c>
      <c r="AZ96" s="80">
        <f>'SO 101B - Komunikace (II-...'!F33</f>
        <v>0</v>
      </c>
      <c r="BA96" s="80">
        <f>'SO 101B - Komunikace (II-...'!F34</f>
        <v>0</v>
      </c>
      <c r="BB96" s="80">
        <f>'SO 101B - Komunikace (II-...'!F35</f>
        <v>0</v>
      </c>
      <c r="BC96" s="80">
        <f>'SO 101B - Komunikace (II-...'!F36</f>
        <v>0</v>
      </c>
      <c r="BD96" s="82">
        <f>'SO 101B - Komunikace (II-...'!F37</f>
        <v>0</v>
      </c>
      <c r="BT96" s="83" t="s">
        <v>21</v>
      </c>
      <c r="BV96" s="83" t="s">
        <v>80</v>
      </c>
      <c r="BW96" s="83" t="s">
        <v>90</v>
      </c>
      <c r="BX96" s="83" t="s">
        <v>5</v>
      </c>
      <c r="CL96" s="83" t="s">
        <v>1</v>
      </c>
      <c r="CM96" s="83" t="s">
        <v>87</v>
      </c>
    </row>
    <row r="97" spans="1:91" s="6" customFormat="1" ht="16.5" customHeight="1">
      <c r="A97" s="74" t="s">
        <v>82</v>
      </c>
      <c r="B97" s="75"/>
      <c r="C97" s="76"/>
      <c r="D97" s="204" t="s">
        <v>91</v>
      </c>
      <c r="E97" s="204"/>
      <c r="F97" s="204"/>
      <c r="G97" s="204"/>
      <c r="H97" s="204"/>
      <c r="I97" s="77"/>
      <c r="J97" s="204" t="s">
        <v>92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5">
        <f>'SO 401 - Veřejné osvětlení'!J30</f>
        <v>0</v>
      </c>
      <c r="AH97" s="206"/>
      <c r="AI97" s="206"/>
      <c r="AJ97" s="206"/>
      <c r="AK97" s="206"/>
      <c r="AL97" s="206"/>
      <c r="AM97" s="206"/>
      <c r="AN97" s="205">
        <f>SUM(AG97,AT97)</f>
        <v>0</v>
      </c>
      <c r="AO97" s="206"/>
      <c r="AP97" s="206"/>
      <c r="AQ97" s="78" t="s">
        <v>85</v>
      </c>
      <c r="AR97" s="75"/>
      <c r="AS97" s="79">
        <v>0</v>
      </c>
      <c r="AT97" s="80">
        <f>ROUND(SUM(AV97:AW97),2)</f>
        <v>0</v>
      </c>
      <c r="AU97" s="81">
        <f>'SO 401 - Veřejné osvětlení'!P123</f>
        <v>0</v>
      </c>
      <c r="AV97" s="80">
        <f>'SO 401 - Veřejné osvětlení'!J33</f>
        <v>0</v>
      </c>
      <c r="AW97" s="80">
        <f>'SO 401 - Veřejné osvětlení'!J34</f>
        <v>0</v>
      </c>
      <c r="AX97" s="80">
        <f>'SO 401 - Veřejné osvětlení'!J35</f>
        <v>0</v>
      </c>
      <c r="AY97" s="80">
        <f>'SO 401 - Veřejné osvětlení'!J36</f>
        <v>0</v>
      </c>
      <c r="AZ97" s="80">
        <f>'SO 401 - Veřejné osvětlení'!F33</f>
        <v>0</v>
      </c>
      <c r="BA97" s="80">
        <f>'SO 401 - Veřejné osvětlení'!F34</f>
        <v>0</v>
      </c>
      <c r="BB97" s="80">
        <f>'SO 401 - Veřejné osvětlení'!F35</f>
        <v>0</v>
      </c>
      <c r="BC97" s="80">
        <f>'SO 401 - Veřejné osvětlení'!F36</f>
        <v>0</v>
      </c>
      <c r="BD97" s="82">
        <f>'SO 401 - Veřejné osvětlení'!F37</f>
        <v>0</v>
      </c>
      <c r="BT97" s="83" t="s">
        <v>21</v>
      </c>
      <c r="BV97" s="83" t="s">
        <v>80</v>
      </c>
      <c r="BW97" s="83" t="s">
        <v>93</v>
      </c>
      <c r="BX97" s="83" t="s">
        <v>5</v>
      </c>
      <c r="CL97" s="83" t="s">
        <v>1</v>
      </c>
      <c r="CM97" s="83" t="s">
        <v>87</v>
      </c>
    </row>
    <row r="98" spans="1:91" s="6" customFormat="1" ht="16.5" customHeight="1">
      <c r="A98" s="74" t="s">
        <v>82</v>
      </c>
      <c r="B98" s="75"/>
      <c r="C98" s="76"/>
      <c r="D98" s="204" t="s">
        <v>94</v>
      </c>
      <c r="E98" s="204"/>
      <c r="F98" s="204"/>
      <c r="G98" s="204"/>
      <c r="H98" s="204"/>
      <c r="I98" s="77"/>
      <c r="J98" s="204" t="s">
        <v>95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5">
        <f>'VRN - Vedlejší rozpočtové...'!J30</f>
        <v>0</v>
      </c>
      <c r="AH98" s="206"/>
      <c r="AI98" s="206"/>
      <c r="AJ98" s="206"/>
      <c r="AK98" s="206"/>
      <c r="AL98" s="206"/>
      <c r="AM98" s="206"/>
      <c r="AN98" s="205">
        <f>SUM(AG98,AT98)</f>
        <v>0</v>
      </c>
      <c r="AO98" s="206"/>
      <c r="AP98" s="206"/>
      <c r="AQ98" s="78" t="s">
        <v>85</v>
      </c>
      <c r="AR98" s="75"/>
      <c r="AS98" s="84">
        <v>0</v>
      </c>
      <c r="AT98" s="85">
        <f>ROUND(SUM(AV98:AW98),2)</f>
        <v>0</v>
      </c>
      <c r="AU98" s="86">
        <f>'VRN - Vedlejší rozpočtové...'!P117</f>
        <v>0</v>
      </c>
      <c r="AV98" s="85">
        <f>'VRN - Vedlejší rozpočtové...'!J33</f>
        <v>0</v>
      </c>
      <c r="AW98" s="85">
        <f>'VRN - Vedlejší rozpočtové...'!J34</f>
        <v>0</v>
      </c>
      <c r="AX98" s="85">
        <f>'VRN - Vedlejší rozpočtové...'!J35</f>
        <v>0</v>
      </c>
      <c r="AY98" s="85">
        <f>'VRN - Vedlejší rozpočtové...'!J36</f>
        <v>0</v>
      </c>
      <c r="AZ98" s="85">
        <f>'VRN - Vedlejší rozpočtové...'!F33</f>
        <v>0</v>
      </c>
      <c r="BA98" s="85">
        <f>'VRN - Vedlejší rozpočtové...'!F34</f>
        <v>0</v>
      </c>
      <c r="BB98" s="85">
        <f>'VRN - Vedlejší rozpočtové...'!F35</f>
        <v>0</v>
      </c>
      <c r="BC98" s="85">
        <f>'VRN - Vedlejší rozpočtové...'!F36</f>
        <v>0</v>
      </c>
      <c r="BD98" s="87">
        <f>'VRN - Vedlejší rozpočtové...'!F37</f>
        <v>0</v>
      </c>
      <c r="BT98" s="83" t="s">
        <v>21</v>
      </c>
      <c r="BV98" s="83" t="s">
        <v>80</v>
      </c>
      <c r="BW98" s="83" t="s">
        <v>96</v>
      </c>
      <c r="BX98" s="83" t="s">
        <v>5</v>
      </c>
      <c r="CL98" s="83" t="s">
        <v>1</v>
      </c>
      <c r="CM98" s="83" t="s">
        <v>87</v>
      </c>
    </row>
    <row r="99" spans="1:91" s="1" customFormat="1" ht="30" customHeight="1">
      <c r="B99" s="32"/>
      <c r="AR99" s="32"/>
    </row>
    <row r="100" spans="1:91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2"/>
    </row>
  </sheetData>
  <sheetProtection algorithmName="SHA-512" hashValue="9lLEvIgZV3R7WqwppmdQP0Sd0fjwOikPbIghq5nL/PB3enA9nfun7l+jqXkd835NWzRnVO9MyDFPJoHdnWWn1Q==" saltValue="CIi8eoMDEg1fzrqkKXkfcCWoSr5UGciFt87BMk6OAW7OB9TcJQW0bsbXj4sMXqqcncLSj6iV3W7qFgZwPj3Kv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101A - Náměstí'!C2" display="/" xr:uid="{00000000-0004-0000-0000-000000000000}"/>
    <hyperlink ref="A96" location="'SO 101B - Komunikace (II-...'!C2" display="/" xr:uid="{00000000-0004-0000-0000-000001000000}"/>
    <hyperlink ref="A97" location="'SO 401 - Veřejné osvětlení'!C2" display="/" xr:uid="{00000000-0004-0000-0000-000002000000}"/>
    <hyperlink ref="A98" location="'VRN - Vedlejší rozpočtov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customHeight="1">
      <c r="B4" s="20"/>
      <c r="D4" s="21" t="s">
        <v>97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Dolní Bousov - rekonstrukce náměstí T. G. Masaryka</v>
      </c>
      <c r="F7" s="229"/>
      <c r="G7" s="229"/>
      <c r="H7" s="229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190" t="s">
        <v>99</v>
      </c>
      <c r="F9" s="230"/>
      <c r="G9" s="230"/>
      <c r="H9" s="23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52">
        <f>'Rekapitulace stavby'!AN8</f>
        <v>45293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27</v>
      </c>
      <c r="I14" s="27" t="s">
        <v>28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30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28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212"/>
      <c r="G18" s="212"/>
      <c r="H18" s="212"/>
      <c r="I18" s="27" t="s">
        <v>30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28</v>
      </c>
      <c r="J20" s="25" t="s">
        <v>1</v>
      </c>
      <c r="L20" s="32"/>
    </row>
    <row r="21" spans="2:12" s="1" customFormat="1" ht="18" customHeight="1">
      <c r="B21" s="32"/>
      <c r="E21" s="25" t="s">
        <v>34</v>
      </c>
      <c r="I21" s="27" t="s">
        <v>30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28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30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7" t="s">
        <v>1</v>
      </c>
      <c r="F27" s="217"/>
      <c r="G27" s="217"/>
      <c r="H27" s="21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38</v>
      </c>
      <c r="J30" s="66">
        <f>ROUND(J129,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5" t="s">
        <v>42</v>
      </c>
      <c r="E33" s="27" t="s">
        <v>43</v>
      </c>
      <c r="F33" s="91">
        <f>ROUND((SUM(BE129:BE731)),  2)</f>
        <v>0</v>
      </c>
      <c r="I33" s="92">
        <v>0.21</v>
      </c>
      <c r="J33" s="91">
        <f>ROUND(((SUM(BE129:BE731))*I33),  2)</f>
        <v>0</v>
      </c>
      <c r="L33" s="32"/>
    </row>
    <row r="34" spans="2:12" s="1" customFormat="1" ht="14.45" customHeight="1">
      <c r="B34" s="32"/>
      <c r="E34" s="27" t="s">
        <v>44</v>
      </c>
      <c r="F34" s="91">
        <f>ROUND((SUM(BF129:BF731)),  2)</f>
        <v>0</v>
      </c>
      <c r="I34" s="92">
        <v>0.15</v>
      </c>
      <c r="J34" s="91">
        <f>ROUND(((SUM(BF129:BF731))*I34),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1">
        <f>ROUND((SUM(BG129:BG731)),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1">
        <f>ROUND((SUM(BH129:BH731)),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1">
        <f>ROUND((SUM(BI129:BI731)),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48</v>
      </c>
      <c r="E39" s="57"/>
      <c r="F39" s="57"/>
      <c r="G39" s="95" t="s">
        <v>49</v>
      </c>
      <c r="H39" s="96" t="s">
        <v>50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53</v>
      </c>
      <c r="E61" s="34"/>
      <c r="F61" s="99" t="s">
        <v>54</v>
      </c>
      <c r="G61" s="43" t="s">
        <v>53</v>
      </c>
      <c r="H61" s="34"/>
      <c r="I61" s="34"/>
      <c r="J61" s="100" t="s">
        <v>54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53</v>
      </c>
      <c r="E76" s="34"/>
      <c r="F76" s="99" t="s">
        <v>54</v>
      </c>
      <c r="G76" s="43" t="s">
        <v>53</v>
      </c>
      <c r="H76" s="34"/>
      <c r="I76" s="34"/>
      <c r="J76" s="100" t="s">
        <v>54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Dolní Bousov - rekonstrukce náměstí T. G. Masaryka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190" t="str">
        <f>E9</f>
        <v>SO 101A - Náměstí</v>
      </c>
      <c r="F87" s="230"/>
      <c r="G87" s="230"/>
      <c r="H87" s="23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Dolní Bousov</v>
      </c>
      <c r="I89" s="27" t="s">
        <v>24</v>
      </c>
      <c r="J89" s="52">
        <f>IF(J12="","",J12)</f>
        <v>45293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27</v>
      </c>
      <c r="F91" s="25" t="str">
        <f>E15</f>
        <v xml:space="preserve"> </v>
      </c>
      <c r="I91" s="27" t="s">
        <v>33</v>
      </c>
      <c r="J91" s="30" t="str">
        <f>E21</f>
        <v>Ing. Martina Hřebřinová</v>
      </c>
      <c r="L91" s="32"/>
    </row>
    <row r="92" spans="2:47" s="1" customFormat="1" ht="15.2" customHeight="1">
      <c r="B92" s="32"/>
      <c r="C92" s="27" t="s">
        <v>31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J129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J130</f>
        <v>0</v>
      </c>
      <c r="L97" s="104"/>
    </row>
    <row r="98" spans="2:12" s="9" customFormat="1" ht="19.899999999999999" customHeight="1">
      <c r="B98" s="108"/>
      <c r="D98" s="109" t="s">
        <v>106</v>
      </c>
      <c r="E98" s="110"/>
      <c r="F98" s="110"/>
      <c r="G98" s="110"/>
      <c r="H98" s="110"/>
      <c r="I98" s="110"/>
      <c r="J98" s="111">
        <f>J131</f>
        <v>0</v>
      </c>
      <c r="L98" s="108"/>
    </row>
    <row r="99" spans="2:12" s="9" customFormat="1" ht="19.899999999999999" customHeight="1">
      <c r="B99" s="108"/>
      <c r="D99" s="109" t="s">
        <v>107</v>
      </c>
      <c r="E99" s="110"/>
      <c r="F99" s="110"/>
      <c r="G99" s="110"/>
      <c r="H99" s="110"/>
      <c r="I99" s="110"/>
      <c r="J99" s="111">
        <f>J319</f>
        <v>0</v>
      </c>
      <c r="L99" s="108"/>
    </row>
    <row r="100" spans="2:12" s="9" customFormat="1" ht="19.899999999999999" customHeight="1">
      <c r="B100" s="108"/>
      <c r="D100" s="109" t="s">
        <v>108</v>
      </c>
      <c r="E100" s="110"/>
      <c r="F100" s="110"/>
      <c r="G100" s="110"/>
      <c r="H100" s="110"/>
      <c r="I100" s="110"/>
      <c r="J100" s="111">
        <f>J331</f>
        <v>0</v>
      </c>
      <c r="L100" s="108"/>
    </row>
    <row r="101" spans="2:12" s="9" customFormat="1" ht="14.85" customHeight="1">
      <c r="B101" s="108"/>
      <c r="D101" s="109" t="s">
        <v>109</v>
      </c>
      <c r="E101" s="110"/>
      <c r="F101" s="110"/>
      <c r="G101" s="110"/>
      <c r="H101" s="110"/>
      <c r="I101" s="110"/>
      <c r="J101" s="111">
        <f>J337</f>
        <v>0</v>
      </c>
      <c r="L101" s="108"/>
    </row>
    <row r="102" spans="2:12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J369</f>
        <v>0</v>
      </c>
      <c r="L102" s="108"/>
    </row>
    <row r="103" spans="2:12" s="9" customFormat="1" ht="19.899999999999999" customHeight="1">
      <c r="B103" s="108"/>
      <c r="D103" s="109" t="s">
        <v>111</v>
      </c>
      <c r="E103" s="110"/>
      <c r="F103" s="110"/>
      <c r="G103" s="110"/>
      <c r="H103" s="110"/>
      <c r="I103" s="110"/>
      <c r="J103" s="111">
        <f>J464</f>
        <v>0</v>
      </c>
      <c r="L103" s="108"/>
    </row>
    <row r="104" spans="2:12" s="9" customFormat="1" ht="19.899999999999999" customHeight="1">
      <c r="B104" s="108"/>
      <c r="D104" s="109" t="s">
        <v>112</v>
      </c>
      <c r="E104" s="110"/>
      <c r="F104" s="110"/>
      <c r="G104" s="110"/>
      <c r="H104" s="110"/>
      <c r="I104" s="110"/>
      <c r="J104" s="111">
        <f>J516</f>
        <v>0</v>
      </c>
      <c r="L104" s="108"/>
    </row>
    <row r="105" spans="2:12" s="9" customFormat="1" ht="19.899999999999999" customHeight="1">
      <c r="B105" s="108"/>
      <c r="D105" s="109" t="s">
        <v>113</v>
      </c>
      <c r="E105" s="110"/>
      <c r="F105" s="110"/>
      <c r="G105" s="110"/>
      <c r="H105" s="110"/>
      <c r="I105" s="110"/>
      <c r="J105" s="111">
        <f>J704</f>
        <v>0</v>
      </c>
      <c r="L105" s="108"/>
    </row>
    <row r="106" spans="2:12" s="9" customFormat="1" ht="19.899999999999999" customHeight="1">
      <c r="B106" s="108"/>
      <c r="D106" s="109" t="s">
        <v>114</v>
      </c>
      <c r="E106" s="110"/>
      <c r="F106" s="110"/>
      <c r="G106" s="110"/>
      <c r="H106" s="110"/>
      <c r="I106" s="110"/>
      <c r="J106" s="111">
        <f>J717</f>
        <v>0</v>
      </c>
      <c r="L106" s="108"/>
    </row>
    <row r="107" spans="2:12" s="8" customFormat="1" ht="24.95" customHeight="1">
      <c r="B107" s="104"/>
      <c r="D107" s="105" t="s">
        <v>115</v>
      </c>
      <c r="E107" s="106"/>
      <c r="F107" s="106"/>
      <c r="G107" s="106"/>
      <c r="H107" s="106"/>
      <c r="I107" s="106"/>
      <c r="J107" s="107">
        <f>J720</f>
        <v>0</v>
      </c>
      <c r="L107" s="104"/>
    </row>
    <row r="108" spans="2:12" s="9" customFormat="1" ht="19.899999999999999" customHeight="1">
      <c r="B108" s="108"/>
      <c r="D108" s="109" t="s">
        <v>116</v>
      </c>
      <c r="E108" s="110"/>
      <c r="F108" s="110"/>
      <c r="G108" s="110"/>
      <c r="H108" s="110"/>
      <c r="I108" s="110"/>
      <c r="J108" s="111">
        <f>J721</f>
        <v>0</v>
      </c>
      <c r="L108" s="108"/>
    </row>
    <row r="109" spans="2:12" s="9" customFormat="1" ht="19.899999999999999" customHeight="1">
      <c r="B109" s="108"/>
      <c r="D109" s="109" t="s">
        <v>117</v>
      </c>
      <c r="E109" s="110"/>
      <c r="F109" s="110"/>
      <c r="G109" s="110"/>
      <c r="H109" s="110"/>
      <c r="I109" s="110"/>
      <c r="J109" s="111">
        <f>J729</f>
        <v>0</v>
      </c>
      <c r="L109" s="108"/>
    </row>
    <row r="110" spans="2:12" s="1" customFormat="1" ht="21.75" customHeight="1">
      <c r="B110" s="32"/>
      <c r="L110" s="32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20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20" s="1" customFormat="1" ht="24.95" customHeight="1">
      <c r="B116" s="32"/>
      <c r="C116" s="21" t="s">
        <v>118</v>
      </c>
      <c r="L116" s="32"/>
    </row>
    <row r="117" spans="2:20" s="1" customFormat="1" ht="6.95" customHeight="1">
      <c r="B117" s="32"/>
      <c r="L117" s="32"/>
    </row>
    <row r="118" spans="2:20" s="1" customFormat="1" ht="12" customHeight="1">
      <c r="B118" s="32"/>
      <c r="C118" s="27" t="s">
        <v>16</v>
      </c>
      <c r="L118" s="32"/>
    </row>
    <row r="119" spans="2:20" s="1" customFormat="1" ht="16.5" customHeight="1">
      <c r="B119" s="32"/>
      <c r="E119" s="228" t="str">
        <f>E7</f>
        <v>Dolní Bousov - rekonstrukce náměstí T. G. Masaryka</v>
      </c>
      <c r="F119" s="229"/>
      <c r="G119" s="229"/>
      <c r="H119" s="229"/>
      <c r="L119" s="32"/>
    </row>
    <row r="120" spans="2:20" s="1" customFormat="1" ht="12" customHeight="1">
      <c r="B120" s="32"/>
      <c r="C120" s="27" t="s">
        <v>98</v>
      </c>
      <c r="L120" s="32"/>
    </row>
    <row r="121" spans="2:20" s="1" customFormat="1" ht="16.5" customHeight="1">
      <c r="B121" s="32"/>
      <c r="E121" s="190" t="str">
        <f>E9</f>
        <v>SO 101A - Náměstí</v>
      </c>
      <c r="F121" s="230"/>
      <c r="G121" s="230"/>
      <c r="H121" s="230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7" t="s">
        <v>22</v>
      </c>
      <c r="F123" s="25" t="str">
        <f>F12</f>
        <v>Dolní Bousov</v>
      </c>
      <c r="I123" s="27" t="s">
        <v>24</v>
      </c>
      <c r="J123" s="52">
        <f>IF(J12="","",J12)</f>
        <v>45293</v>
      </c>
      <c r="L123" s="32"/>
    </row>
    <row r="124" spans="2:20" s="1" customFormat="1" ht="6.95" customHeight="1">
      <c r="B124" s="32"/>
      <c r="L124" s="32"/>
    </row>
    <row r="125" spans="2:20" s="1" customFormat="1" ht="25.7" customHeight="1">
      <c r="B125" s="32"/>
      <c r="C125" s="27" t="s">
        <v>27</v>
      </c>
      <c r="F125" s="25" t="str">
        <f>E15</f>
        <v xml:space="preserve"> </v>
      </c>
      <c r="I125" s="27" t="s">
        <v>33</v>
      </c>
      <c r="J125" s="30" t="str">
        <f>E21</f>
        <v>Ing. Martina Hřebřinová</v>
      </c>
      <c r="L125" s="32"/>
    </row>
    <row r="126" spans="2:20" s="1" customFormat="1" ht="15.2" customHeight="1">
      <c r="B126" s="32"/>
      <c r="C126" s="27" t="s">
        <v>31</v>
      </c>
      <c r="F126" s="25" t="str">
        <f>IF(E18="","",E18)</f>
        <v>Vyplň údaj</v>
      </c>
      <c r="I126" s="27" t="s">
        <v>36</v>
      </c>
      <c r="J126" s="30" t="str">
        <f>E24</f>
        <v xml:space="preserve"> 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12"/>
      <c r="C128" s="113" t="s">
        <v>119</v>
      </c>
      <c r="D128" s="114" t="s">
        <v>63</v>
      </c>
      <c r="E128" s="114" t="s">
        <v>59</v>
      </c>
      <c r="F128" s="114" t="s">
        <v>60</v>
      </c>
      <c r="G128" s="114" t="s">
        <v>120</v>
      </c>
      <c r="H128" s="114" t="s">
        <v>121</v>
      </c>
      <c r="I128" s="114" t="s">
        <v>122</v>
      </c>
      <c r="J128" s="114" t="s">
        <v>102</v>
      </c>
      <c r="K128" s="115" t="s">
        <v>123</v>
      </c>
      <c r="L128" s="112"/>
      <c r="M128" s="59" t="s">
        <v>1</v>
      </c>
      <c r="N128" s="60" t="s">
        <v>42</v>
      </c>
      <c r="O128" s="60" t="s">
        <v>124</v>
      </c>
      <c r="P128" s="60" t="s">
        <v>125</v>
      </c>
      <c r="Q128" s="60" t="s">
        <v>126</v>
      </c>
      <c r="R128" s="60" t="s">
        <v>127</v>
      </c>
      <c r="S128" s="60" t="s">
        <v>128</v>
      </c>
      <c r="T128" s="61" t="s">
        <v>129</v>
      </c>
    </row>
    <row r="129" spans="2:65" s="1" customFormat="1" ht="22.9" customHeight="1">
      <c r="B129" s="32"/>
      <c r="C129" s="64" t="s">
        <v>130</v>
      </c>
      <c r="J129" s="116">
        <f>BK129</f>
        <v>0</v>
      </c>
      <c r="L129" s="32"/>
      <c r="M129" s="62"/>
      <c r="N129" s="53"/>
      <c r="O129" s="53"/>
      <c r="P129" s="117">
        <f>P130+P720</f>
        <v>0</v>
      </c>
      <c r="Q129" s="53"/>
      <c r="R129" s="117">
        <f>R130+R720</f>
        <v>2405.6058962369998</v>
      </c>
      <c r="S129" s="53"/>
      <c r="T129" s="118">
        <f>T130+T720</f>
        <v>2541.0274199999999</v>
      </c>
      <c r="AT129" s="17" t="s">
        <v>77</v>
      </c>
      <c r="AU129" s="17" t="s">
        <v>104</v>
      </c>
      <c r="BK129" s="119">
        <f>BK130+BK720</f>
        <v>0</v>
      </c>
    </row>
    <row r="130" spans="2:65" s="11" customFormat="1" ht="25.9" customHeight="1">
      <c r="B130" s="120"/>
      <c r="D130" s="121" t="s">
        <v>77</v>
      </c>
      <c r="E130" s="122" t="s">
        <v>131</v>
      </c>
      <c r="F130" s="122" t="s">
        <v>132</v>
      </c>
      <c r="I130" s="123"/>
      <c r="J130" s="124">
        <f>BK130</f>
        <v>0</v>
      </c>
      <c r="L130" s="120"/>
      <c r="M130" s="125"/>
      <c r="P130" s="126">
        <f>P131+P319+P331+P369+P464+P516+P704+P717</f>
        <v>0</v>
      </c>
      <c r="R130" s="126">
        <f>R131+R319+R331+R369+R464+R516+R704+R717</f>
        <v>2405.3104224869999</v>
      </c>
      <c r="T130" s="127">
        <f>T131+T319+T331+T369+T464+T516+T704+T717</f>
        <v>2541.0264199999997</v>
      </c>
      <c r="AR130" s="121" t="s">
        <v>21</v>
      </c>
      <c r="AT130" s="128" t="s">
        <v>77</v>
      </c>
      <c r="AU130" s="128" t="s">
        <v>78</v>
      </c>
      <c r="AY130" s="121" t="s">
        <v>133</v>
      </c>
      <c r="BK130" s="129">
        <f>BK131+BK319+BK331+BK369+BK464+BK516+BK704+BK717</f>
        <v>0</v>
      </c>
    </row>
    <row r="131" spans="2:65" s="11" customFormat="1" ht="22.9" customHeight="1">
      <c r="B131" s="120"/>
      <c r="D131" s="121" t="s">
        <v>77</v>
      </c>
      <c r="E131" s="130" t="s">
        <v>21</v>
      </c>
      <c r="F131" s="130" t="s">
        <v>134</v>
      </c>
      <c r="I131" s="123"/>
      <c r="J131" s="131">
        <f>BK131</f>
        <v>0</v>
      </c>
      <c r="L131" s="120"/>
      <c r="M131" s="125"/>
      <c r="P131" s="126">
        <f>SUM(P132:P318)</f>
        <v>0</v>
      </c>
      <c r="R131" s="126">
        <f>SUM(R132:R318)</f>
        <v>954.89646499999992</v>
      </c>
      <c r="T131" s="127">
        <f>SUM(T132:T318)</f>
        <v>2511.3424999999997</v>
      </c>
      <c r="AR131" s="121" t="s">
        <v>21</v>
      </c>
      <c r="AT131" s="128" t="s">
        <v>77</v>
      </c>
      <c r="AU131" s="128" t="s">
        <v>21</v>
      </c>
      <c r="AY131" s="121" t="s">
        <v>133</v>
      </c>
      <c r="BK131" s="129">
        <f>SUM(BK132:BK318)</f>
        <v>0</v>
      </c>
    </row>
    <row r="132" spans="2:65" s="1" customFormat="1" ht="37.9" customHeight="1">
      <c r="B132" s="32"/>
      <c r="C132" s="132" t="s">
        <v>21</v>
      </c>
      <c r="D132" s="132" t="s">
        <v>135</v>
      </c>
      <c r="E132" s="133" t="s">
        <v>136</v>
      </c>
      <c r="F132" s="134" t="s">
        <v>137</v>
      </c>
      <c r="G132" s="135" t="s">
        <v>138</v>
      </c>
      <c r="H132" s="136">
        <v>44.5</v>
      </c>
      <c r="I132" s="137"/>
      <c r="J132" s="138">
        <f>ROUND(I132*H132,2)</f>
        <v>0</v>
      </c>
      <c r="K132" s="134" t="s">
        <v>139</v>
      </c>
      <c r="L132" s="32"/>
      <c r="M132" s="139" t="s">
        <v>1</v>
      </c>
      <c r="N132" s="140" t="s">
        <v>43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140</v>
      </c>
      <c r="AT132" s="143" t="s">
        <v>135</v>
      </c>
      <c r="AU132" s="143" t="s">
        <v>87</v>
      </c>
      <c r="AY132" s="17" t="s">
        <v>133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21</v>
      </c>
      <c r="BK132" s="144">
        <f>ROUND(I132*H132,2)</f>
        <v>0</v>
      </c>
      <c r="BL132" s="17" t="s">
        <v>140</v>
      </c>
      <c r="BM132" s="143" t="s">
        <v>141</v>
      </c>
    </row>
    <row r="133" spans="2:65" s="1" customFormat="1" ht="29.25">
      <c r="B133" s="32"/>
      <c r="D133" s="145" t="s">
        <v>142</v>
      </c>
      <c r="F133" s="146" t="s">
        <v>143</v>
      </c>
      <c r="I133" s="147"/>
      <c r="L133" s="32"/>
      <c r="M133" s="148"/>
      <c r="T133" s="56"/>
      <c r="AT133" s="17" t="s">
        <v>142</v>
      </c>
      <c r="AU133" s="17" t="s">
        <v>87</v>
      </c>
    </row>
    <row r="134" spans="2:65" s="12" customFormat="1" ht="11.25">
      <c r="B134" s="149"/>
      <c r="D134" s="145" t="s">
        <v>144</v>
      </c>
      <c r="E134" s="150" t="s">
        <v>1</v>
      </c>
      <c r="F134" s="151" t="s">
        <v>145</v>
      </c>
      <c r="H134" s="150" t="s">
        <v>1</v>
      </c>
      <c r="I134" s="152"/>
      <c r="L134" s="149"/>
      <c r="M134" s="153"/>
      <c r="T134" s="154"/>
      <c r="AT134" s="150" t="s">
        <v>144</v>
      </c>
      <c r="AU134" s="150" t="s">
        <v>87</v>
      </c>
      <c r="AV134" s="12" t="s">
        <v>21</v>
      </c>
      <c r="AW134" s="12" t="s">
        <v>35</v>
      </c>
      <c r="AX134" s="12" t="s">
        <v>78</v>
      </c>
      <c r="AY134" s="150" t="s">
        <v>133</v>
      </c>
    </row>
    <row r="135" spans="2:65" s="13" customFormat="1" ht="11.25">
      <c r="B135" s="155"/>
      <c r="D135" s="145" t="s">
        <v>144</v>
      </c>
      <c r="E135" s="156" t="s">
        <v>1</v>
      </c>
      <c r="F135" s="157" t="s">
        <v>146</v>
      </c>
      <c r="H135" s="158">
        <v>44.5</v>
      </c>
      <c r="I135" s="159"/>
      <c r="L135" s="155"/>
      <c r="M135" s="160"/>
      <c r="T135" s="161"/>
      <c r="AT135" s="156" t="s">
        <v>144</v>
      </c>
      <c r="AU135" s="156" t="s">
        <v>87</v>
      </c>
      <c r="AV135" s="13" t="s">
        <v>87</v>
      </c>
      <c r="AW135" s="13" t="s">
        <v>35</v>
      </c>
      <c r="AX135" s="13" t="s">
        <v>21</v>
      </c>
      <c r="AY135" s="156" t="s">
        <v>133</v>
      </c>
    </row>
    <row r="136" spans="2:65" s="1" customFormat="1" ht="24.2" customHeight="1">
      <c r="B136" s="32"/>
      <c r="C136" s="132" t="s">
        <v>87</v>
      </c>
      <c r="D136" s="132" t="s">
        <v>135</v>
      </c>
      <c r="E136" s="133" t="s">
        <v>147</v>
      </c>
      <c r="F136" s="134" t="s">
        <v>148</v>
      </c>
      <c r="G136" s="135" t="s">
        <v>149</v>
      </c>
      <c r="H136" s="136">
        <v>15</v>
      </c>
      <c r="I136" s="137"/>
      <c r="J136" s="138">
        <f>ROUND(I136*H136,2)</f>
        <v>0</v>
      </c>
      <c r="K136" s="134" t="s">
        <v>139</v>
      </c>
      <c r="L136" s="32"/>
      <c r="M136" s="139" t="s">
        <v>1</v>
      </c>
      <c r="N136" s="140" t="s">
        <v>43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140</v>
      </c>
      <c r="AT136" s="143" t="s">
        <v>135</v>
      </c>
      <c r="AU136" s="143" t="s">
        <v>87</v>
      </c>
      <c r="AY136" s="17" t="s">
        <v>133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21</v>
      </c>
      <c r="BK136" s="144">
        <f>ROUND(I136*H136,2)</f>
        <v>0</v>
      </c>
      <c r="BL136" s="17" t="s">
        <v>140</v>
      </c>
      <c r="BM136" s="143" t="s">
        <v>150</v>
      </c>
    </row>
    <row r="137" spans="2:65" s="1" customFormat="1" ht="19.5">
      <c r="B137" s="32"/>
      <c r="D137" s="145" t="s">
        <v>142</v>
      </c>
      <c r="F137" s="146" t="s">
        <v>151</v>
      </c>
      <c r="I137" s="147"/>
      <c r="L137" s="32"/>
      <c r="M137" s="148"/>
      <c r="T137" s="56"/>
      <c r="AT137" s="17" t="s">
        <v>142</v>
      </c>
      <c r="AU137" s="17" t="s">
        <v>87</v>
      </c>
    </row>
    <row r="138" spans="2:65" s="1" customFormat="1" ht="21.75" customHeight="1">
      <c r="B138" s="32"/>
      <c r="C138" s="132" t="s">
        <v>152</v>
      </c>
      <c r="D138" s="132" t="s">
        <v>135</v>
      </c>
      <c r="E138" s="133" t="s">
        <v>153</v>
      </c>
      <c r="F138" s="134" t="s">
        <v>154</v>
      </c>
      <c r="G138" s="135" t="s">
        <v>149</v>
      </c>
      <c r="H138" s="136">
        <v>15</v>
      </c>
      <c r="I138" s="137"/>
      <c r="J138" s="138">
        <f>ROUND(I138*H138,2)</f>
        <v>0</v>
      </c>
      <c r="K138" s="134" t="s">
        <v>139</v>
      </c>
      <c r="L138" s="32"/>
      <c r="M138" s="139" t="s">
        <v>1</v>
      </c>
      <c r="N138" s="140" t="s">
        <v>43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140</v>
      </c>
      <c r="AT138" s="143" t="s">
        <v>135</v>
      </c>
      <c r="AU138" s="143" t="s">
        <v>87</v>
      </c>
      <c r="AY138" s="17" t="s">
        <v>133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21</v>
      </c>
      <c r="BK138" s="144">
        <f>ROUND(I138*H138,2)</f>
        <v>0</v>
      </c>
      <c r="BL138" s="17" t="s">
        <v>140</v>
      </c>
      <c r="BM138" s="143" t="s">
        <v>155</v>
      </c>
    </row>
    <row r="139" spans="2:65" s="1" customFormat="1" ht="19.5">
      <c r="B139" s="32"/>
      <c r="D139" s="145" t="s">
        <v>142</v>
      </c>
      <c r="F139" s="146" t="s">
        <v>156</v>
      </c>
      <c r="I139" s="147"/>
      <c r="L139" s="32"/>
      <c r="M139" s="148"/>
      <c r="T139" s="56"/>
      <c r="AT139" s="17" t="s">
        <v>142</v>
      </c>
      <c r="AU139" s="17" t="s">
        <v>87</v>
      </c>
    </row>
    <row r="140" spans="2:65" s="1" customFormat="1" ht="33" customHeight="1">
      <c r="B140" s="32"/>
      <c r="C140" s="132" t="s">
        <v>140</v>
      </c>
      <c r="D140" s="132" t="s">
        <v>135</v>
      </c>
      <c r="E140" s="133" t="s">
        <v>157</v>
      </c>
      <c r="F140" s="134" t="s">
        <v>158</v>
      </c>
      <c r="G140" s="135" t="s">
        <v>138</v>
      </c>
      <c r="H140" s="136">
        <v>239.7</v>
      </c>
      <c r="I140" s="137"/>
      <c r="J140" s="138">
        <f>ROUND(I140*H140,2)</f>
        <v>0</v>
      </c>
      <c r="K140" s="134" t="s">
        <v>139</v>
      </c>
      <c r="L140" s="32"/>
      <c r="M140" s="139" t="s">
        <v>1</v>
      </c>
      <c r="N140" s="140" t="s">
        <v>43</v>
      </c>
      <c r="P140" s="141">
        <f>O140*H140</f>
        <v>0</v>
      </c>
      <c r="Q140" s="141">
        <v>0</v>
      </c>
      <c r="R140" s="141">
        <f>Q140*H140</f>
        <v>0</v>
      </c>
      <c r="S140" s="141">
        <v>0.255</v>
      </c>
      <c r="T140" s="142">
        <f>S140*H140</f>
        <v>61.1235</v>
      </c>
      <c r="AR140" s="143" t="s">
        <v>140</v>
      </c>
      <c r="AT140" s="143" t="s">
        <v>135</v>
      </c>
      <c r="AU140" s="143" t="s">
        <v>87</v>
      </c>
      <c r="AY140" s="17" t="s">
        <v>133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21</v>
      </c>
      <c r="BK140" s="144">
        <f>ROUND(I140*H140,2)</f>
        <v>0</v>
      </c>
      <c r="BL140" s="17" t="s">
        <v>140</v>
      </c>
      <c r="BM140" s="143" t="s">
        <v>159</v>
      </c>
    </row>
    <row r="141" spans="2:65" s="1" customFormat="1" ht="48.75">
      <c r="B141" s="32"/>
      <c r="D141" s="145" t="s">
        <v>142</v>
      </c>
      <c r="F141" s="146" t="s">
        <v>160</v>
      </c>
      <c r="I141" s="147"/>
      <c r="L141" s="32"/>
      <c r="M141" s="148"/>
      <c r="T141" s="56"/>
      <c r="AT141" s="17" t="s">
        <v>142</v>
      </c>
      <c r="AU141" s="17" t="s">
        <v>87</v>
      </c>
    </row>
    <row r="142" spans="2:65" s="12" customFormat="1" ht="22.5">
      <c r="B142" s="149"/>
      <c r="D142" s="145" t="s">
        <v>144</v>
      </c>
      <c r="E142" s="150" t="s">
        <v>1</v>
      </c>
      <c r="F142" s="151" t="s">
        <v>161</v>
      </c>
      <c r="H142" s="150" t="s">
        <v>1</v>
      </c>
      <c r="I142" s="152"/>
      <c r="L142" s="149"/>
      <c r="M142" s="153"/>
      <c r="T142" s="154"/>
      <c r="AT142" s="150" t="s">
        <v>144</v>
      </c>
      <c r="AU142" s="150" t="s">
        <v>87</v>
      </c>
      <c r="AV142" s="12" t="s">
        <v>21</v>
      </c>
      <c r="AW142" s="12" t="s">
        <v>35</v>
      </c>
      <c r="AX142" s="12" t="s">
        <v>78</v>
      </c>
      <c r="AY142" s="150" t="s">
        <v>133</v>
      </c>
    </row>
    <row r="143" spans="2:65" s="13" customFormat="1" ht="11.25">
      <c r="B143" s="155"/>
      <c r="D143" s="145" t="s">
        <v>144</v>
      </c>
      <c r="E143" s="156" t="s">
        <v>1</v>
      </c>
      <c r="F143" s="157" t="s">
        <v>162</v>
      </c>
      <c r="H143" s="158">
        <v>239.7</v>
      </c>
      <c r="I143" s="159"/>
      <c r="L143" s="155"/>
      <c r="M143" s="160"/>
      <c r="T143" s="161"/>
      <c r="AT143" s="156" t="s">
        <v>144</v>
      </c>
      <c r="AU143" s="156" t="s">
        <v>87</v>
      </c>
      <c r="AV143" s="13" t="s">
        <v>87</v>
      </c>
      <c r="AW143" s="13" t="s">
        <v>35</v>
      </c>
      <c r="AX143" s="13" t="s">
        <v>21</v>
      </c>
      <c r="AY143" s="156" t="s">
        <v>133</v>
      </c>
    </row>
    <row r="144" spans="2:65" s="1" customFormat="1" ht="24.2" customHeight="1">
      <c r="B144" s="32"/>
      <c r="C144" s="132" t="s">
        <v>163</v>
      </c>
      <c r="D144" s="132" t="s">
        <v>135</v>
      </c>
      <c r="E144" s="133" t="s">
        <v>164</v>
      </c>
      <c r="F144" s="134" t="s">
        <v>165</v>
      </c>
      <c r="G144" s="135" t="s">
        <v>138</v>
      </c>
      <c r="H144" s="136">
        <v>1248.5</v>
      </c>
      <c r="I144" s="137"/>
      <c r="J144" s="138">
        <f>ROUND(I144*H144,2)</f>
        <v>0</v>
      </c>
      <c r="K144" s="134" t="s">
        <v>139</v>
      </c>
      <c r="L144" s="32"/>
      <c r="M144" s="139" t="s">
        <v>1</v>
      </c>
      <c r="N144" s="140" t="s">
        <v>43</v>
      </c>
      <c r="P144" s="141">
        <f>O144*H144</f>
        <v>0</v>
      </c>
      <c r="Q144" s="141">
        <v>0</v>
      </c>
      <c r="R144" s="141">
        <f>Q144*H144</f>
        <v>0</v>
      </c>
      <c r="S144" s="141">
        <v>0.28100000000000003</v>
      </c>
      <c r="T144" s="142">
        <f>S144*H144</f>
        <v>350.82850000000002</v>
      </c>
      <c r="AR144" s="143" t="s">
        <v>140</v>
      </c>
      <c r="AT144" s="143" t="s">
        <v>135</v>
      </c>
      <c r="AU144" s="143" t="s">
        <v>87</v>
      </c>
      <c r="AY144" s="17" t="s">
        <v>133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21</v>
      </c>
      <c r="BK144" s="144">
        <f>ROUND(I144*H144,2)</f>
        <v>0</v>
      </c>
      <c r="BL144" s="17" t="s">
        <v>140</v>
      </c>
      <c r="BM144" s="143" t="s">
        <v>166</v>
      </c>
    </row>
    <row r="145" spans="2:65" s="1" customFormat="1" ht="39">
      <c r="B145" s="32"/>
      <c r="D145" s="145" t="s">
        <v>142</v>
      </c>
      <c r="F145" s="146" t="s">
        <v>167</v>
      </c>
      <c r="I145" s="147"/>
      <c r="L145" s="32"/>
      <c r="M145" s="148"/>
      <c r="T145" s="56"/>
      <c r="AT145" s="17" t="s">
        <v>142</v>
      </c>
      <c r="AU145" s="17" t="s">
        <v>87</v>
      </c>
    </row>
    <row r="146" spans="2:65" s="12" customFormat="1" ht="11.25">
      <c r="B146" s="149"/>
      <c r="D146" s="145" t="s">
        <v>144</v>
      </c>
      <c r="E146" s="150" t="s">
        <v>1</v>
      </c>
      <c r="F146" s="151" t="s">
        <v>168</v>
      </c>
      <c r="H146" s="150" t="s">
        <v>1</v>
      </c>
      <c r="I146" s="152"/>
      <c r="L146" s="149"/>
      <c r="M146" s="153"/>
      <c r="T146" s="154"/>
      <c r="AT146" s="150" t="s">
        <v>144</v>
      </c>
      <c r="AU146" s="150" t="s">
        <v>87</v>
      </c>
      <c r="AV146" s="12" t="s">
        <v>21</v>
      </c>
      <c r="AW146" s="12" t="s">
        <v>35</v>
      </c>
      <c r="AX146" s="12" t="s">
        <v>78</v>
      </c>
      <c r="AY146" s="150" t="s">
        <v>133</v>
      </c>
    </row>
    <row r="147" spans="2:65" s="13" customFormat="1" ht="11.25">
      <c r="B147" s="155"/>
      <c r="D147" s="145" t="s">
        <v>144</v>
      </c>
      <c r="E147" s="156" t="s">
        <v>1</v>
      </c>
      <c r="F147" s="157" t="s">
        <v>169</v>
      </c>
      <c r="H147" s="158">
        <v>1248.5</v>
      </c>
      <c r="I147" s="159"/>
      <c r="L147" s="155"/>
      <c r="M147" s="160"/>
      <c r="T147" s="161"/>
      <c r="AT147" s="156" t="s">
        <v>144</v>
      </c>
      <c r="AU147" s="156" t="s">
        <v>87</v>
      </c>
      <c r="AV147" s="13" t="s">
        <v>87</v>
      </c>
      <c r="AW147" s="13" t="s">
        <v>35</v>
      </c>
      <c r="AX147" s="13" t="s">
        <v>21</v>
      </c>
      <c r="AY147" s="156" t="s">
        <v>133</v>
      </c>
    </row>
    <row r="148" spans="2:65" s="1" customFormat="1" ht="33" customHeight="1">
      <c r="B148" s="32"/>
      <c r="C148" s="132" t="s">
        <v>170</v>
      </c>
      <c r="D148" s="132" t="s">
        <v>135</v>
      </c>
      <c r="E148" s="133" t="s">
        <v>171</v>
      </c>
      <c r="F148" s="134" t="s">
        <v>172</v>
      </c>
      <c r="G148" s="135" t="s">
        <v>138</v>
      </c>
      <c r="H148" s="136">
        <v>1200.3</v>
      </c>
      <c r="I148" s="137"/>
      <c r="J148" s="138">
        <f>ROUND(I148*H148,2)</f>
        <v>0</v>
      </c>
      <c r="K148" s="134" t="s">
        <v>139</v>
      </c>
      <c r="L148" s="32"/>
      <c r="M148" s="139" t="s">
        <v>1</v>
      </c>
      <c r="N148" s="140" t="s">
        <v>43</v>
      </c>
      <c r="P148" s="141">
        <f>O148*H148</f>
        <v>0</v>
      </c>
      <c r="Q148" s="141">
        <v>0</v>
      </c>
      <c r="R148" s="141">
        <f>Q148*H148</f>
        <v>0</v>
      </c>
      <c r="S148" s="141">
        <v>0.32</v>
      </c>
      <c r="T148" s="142">
        <f>S148*H148</f>
        <v>384.096</v>
      </c>
      <c r="AR148" s="143" t="s">
        <v>140</v>
      </c>
      <c r="AT148" s="143" t="s">
        <v>135</v>
      </c>
      <c r="AU148" s="143" t="s">
        <v>87</v>
      </c>
      <c r="AY148" s="17" t="s">
        <v>133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21</v>
      </c>
      <c r="BK148" s="144">
        <f>ROUND(I148*H148,2)</f>
        <v>0</v>
      </c>
      <c r="BL148" s="17" t="s">
        <v>140</v>
      </c>
      <c r="BM148" s="143" t="s">
        <v>173</v>
      </c>
    </row>
    <row r="149" spans="2:65" s="1" customFormat="1" ht="39">
      <c r="B149" s="32"/>
      <c r="D149" s="145" t="s">
        <v>142</v>
      </c>
      <c r="F149" s="146" t="s">
        <v>174</v>
      </c>
      <c r="I149" s="147"/>
      <c r="L149" s="32"/>
      <c r="M149" s="148"/>
      <c r="T149" s="56"/>
      <c r="AT149" s="17" t="s">
        <v>142</v>
      </c>
      <c r="AU149" s="17" t="s">
        <v>87</v>
      </c>
    </row>
    <row r="150" spans="2:65" s="12" customFormat="1" ht="11.25">
      <c r="B150" s="149"/>
      <c r="D150" s="145" t="s">
        <v>144</v>
      </c>
      <c r="E150" s="150" t="s">
        <v>1</v>
      </c>
      <c r="F150" s="151" t="s">
        <v>175</v>
      </c>
      <c r="H150" s="150" t="s">
        <v>1</v>
      </c>
      <c r="I150" s="152"/>
      <c r="L150" s="149"/>
      <c r="M150" s="153"/>
      <c r="T150" s="154"/>
      <c r="AT150" s="150" t="s">
        <v>144</v>
      </c>
      <c r="AU150" s="150" t="s">
        <v>87</v>
      </c>
      <c r="AV150" s="12" t="s">
        <v>21</v>
      </c>
      <c r="AW150" s="12" t="s">
        <v>35</v>
      </c>
      <c r="AX150" s="12" t="s">
        <v>78</v>
      </c>
      <c r="AY150" s="150" t="s">
        <v>133</v>
      </c>
    </row>
    <row r="151" spans="2:65" s="13" customFormat="1" ht="11.25">
      <c r="B151" s="155"/>
      <c r="D151" s="145" t="s">
        <v>144</v>
      </c>
      <c r="E151" s="156" t="s">
        <v>1</v>
      </c>
      <c r="F151" s="157" t="s">
        <v>176</v>
      </c>
      <c r="H151" s="158">
        <v>1200.3</v>
      </c>
      <c r="I151" s="159"/>
      <c r="L151" s="155"/>
      <c r="M151" s="160"/>
      <c r="T151" s="161"/>
      <c r="AT151" s="156" t="s">
        <v>144</v>
      </c>
      <c r="AU151" s="156" t="s">
        <v>87</v>
      </c>
      <c r="AV151" s="13" t="s">
        <v>87</v>
      </c>
      <c r="AW151" s="13" t="s">
        <v>35</v>
      </c>
      <c r="AX151" s="13" t="s">
        <v>21</v>
      </c>
      <c r="AY151" s="156" t="s">
        <v>133</v>
      </c>
    </row>
    <row r="152" spans="2:65" s="1" customFormat="1" ht="33" customHeight="1">
      <c r="B152" s="32"/>
      <c r="C152" s="132" t="s">
        <v>177</v>
      </c>
      <c r="D152" s="132" t="s">
        <v>135</v>
      </c>
      <c r="E152" s="133" t="s">
        <v>178</v>
      </c>
      <c r="F152" s="134" t="s">
        <v>179</v>
      </c>
      <c r="G152" s="135" t="s">
        <v>138</v>
      </c>
      <c r="H152" s="136">
        <v>1200.3</v>
      </c>
      <c r="I152" s="137"/>
      <c r="J152" s="138">
        <f>ROUND(I152*H152,2)</f>
        <v>0</v>
      </c>
      <c r="K152" s="134" t="s">
        <v>139</v>
      </c>
      <c r="L152" s="32"/>
      <c r="M152" s="139" t="s">
        <v>1</v>
      </c>
      <c r="N152" s="140" t="s">
        <v>43</v>
      </c>
      <c r="P152" s="141">
        <f>O152*H152</f>
        <v>0</v>
      </c>
      <c r="Q152" s="141">
        <v>0</v>
      </c>
      <c r="R152" s="141">
        <f>Q152*H152</f>
        <v>0</v>
      </c>
      <c r="S152" s="141">
        <v>0.57999999999999996</v>
      </c>
      <c r="T152" s="142">
        <f>S152*H152</f>
        <v>696.17399999999998</v>
      </c>
      <c r="AR152" s="143" t="s">
        <v>140</v>
      </c>
      <c r="AT152" s="143" t="s">
        <v>135</v>
      </c>
      <c r="AU152" s="143" t="s">
        <v>87</v>
      </c>
      <c r="AY152" s="17" t="s">
        <v>133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21</v>
      </c>
      <c r="BK152" s="144">
        <f>ROUND(I152*H152,2)</f>
        <v>0</v>
      </c>
      <c r="BL152" s="17" t="s">
        <v>140</v>
      </c>
      <c r="BM152" s="143" t="s">
        <v>180</v>
      </c>
    </row>
    <row r="153" spans="2:65" s="1" customFormat="1" ht="39">
      <c r="B153" s="32"/>
      <c r="D153" s="145" t="s">
        <v>142</v>
      </c>
      <c r="F153" s="146" t="s">
        <v>181</v>
      </c>
      <c r="I153" s="147"/>
      <c r="L153" s="32"/>
      <c r="M153" s="148"/>
      <c r="T153" s="56"/>
      <c r="AT153" s="17" t="s">
        <v>142</v>
      </c>
      <c r="AU153" s="17" t="s">
        <v>87</v>
      </c>
    </row>
    <row r="154" spans="2:65" s="12" customFormat="1" ht="11.25">
      <c r="B154" s="149"/>
      <c r="D154" s="145" t="s">
        <v>144</v>
      </c>
      <c r="E154" s="150" t="s">
        <v>1</v>
      </c>
      <c r="F154" s="151" t="s">
        <v>182</v>
      </c>
      <c r="H154" s="150" t="s">
        <v>1</v>
      </c>
      <c r="I154" s="152"/>
      <c r="L154" s="149"/>
      <c r="M154" s="153"/>
      <c r="T154" s="154"/>
      <c r="AT154" s="150" t="s">
        <v>144</v>
      </c>
      <c r="AU154" s="150" t="s">
        <v>87</v>
      </c>
      <c r="AV154" s="12" t="s">
        <v>21</v>
      </c>
      <c r="AW154" s="12" t="s">
        <v>35</v>
      </c>
      <c r="AX154" s="12" t="s">
        <v>78</v>
      </c>
      <c r="AY154" s="150" t="s">
        <v>133</v>
      </c>
    </row>
    <row r="155" spans="2:65" s="13" customFormat="1" ht="11.25">
      <c r="B155" s="155"/>
      <c r="D155" s="145" t="s">
        <v>144</v>
      </c>
      <c r="E155" s="156" t="s">
        <v>1</v>
      </c>
      <c r="F155" s="157" t="s">
        <v>176</v>
      </c>
      <c r="H155" s="158">
        <v>1200.3</v>
      </c>
      <c r="I155" s="159"/>
      <c r="L155" s="155"/>
      <c r="M155" s="160"/>
      <c r="T155" s="161"/>
      <c r="AT155" s="156" t="s">
        <v>144</v>
      </c>
      <c r="AU155" s="156" t="s">
        <v>87</v>
      </c>
      <c r="AV155" s="13" t="s">
        <v>87</v>
      </c>
      <c r="AW155" s="13" t="s">
        <v>35</v>
      </c>
      <c r="AX155" s="13" t="s">
        <v>21</v>
      </c>
      <c r="AY155" s="156" t="s">
        <v>133</v>
      </c>
    </row>
    <row r="156" spans="2:65" s="1" customFormat="1" ht="24.2" customHeight="1">
      <c r="B156" s="32"/>
      <c r="C156" s="132" t="s">
        <v>183</v>
      </c>
      <c r="D156" s="132" t="s">
        <v>135</v>
      </c>
      <c r="E156" s="133" t="s">
        <v>184</v>
      </c>
      <c r="F156" s="134" t="s">
        <v>185</v>
      </c>
      <c r="G156" s="135" t="s">
        <v>138</v>
      </c>
      <c r="H156" s="136">
        <v>1084.8</v>
      </c>
      <c r="I156" s="137"/>
      <c r="J156" s="138">
        <f>ROUND(I156*H156,2)</f>
        <v>0</v>
      </c>
      <c r="K156" s="134" t="s">
        <v>139</v>
      </c>
      <c r="L156" s="32"/>
      <c r="M156" s="139" t="s">
        <v>1</v>
      </c>
      <c r="N156" s="140" t="s">
        <v>43</v>
      </c>
      <c r="P156" s="141">
        <f>O156*H156</f>
        <v>0</v>
      </c>
      <c r="Q156" s="141">
        <v>0</v>
      </c>
      <c r="R156" s="141">
        <f>Q156*H156</f>
        <v>0</v>
      </c>
      <c r="S156" s="141">
        <v>0.57999999999999996</v>
      </c>
      <c r="T156" s="142">
        <f>S156*H156</f>
        <v>629.18399999999997</v>
      </c>
      <c r="AR156" s="143" t="s">
        <v>140</v>
      </c>
      <c r="AT156" s="143" t="s">
        <v>135</v>
      </c>
      <c r="AU156" s="143" t="s">
        <v>87</v>
      </c>
      <c r="AY156" s="17" t="s">
        <v>133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21</v>
      </c>
      <c r="BK156" s="144">
        <f>ROUND(I156*H156,2)</f>
        <v>0</v>
      </c>
      <c r="BL156" s="17" t="s">
        <v>140</v>
      </c>
      <c r="BM156" s="143" t="s">
        <v>186</v>
      </c>
    </row>
    <row r="157" spans="2:65" s="1" customFormat="1" ht="39">
      <c r="B157" s="32"/>
      <c r="D157" s="145" t="s">
        <v>142</v>
      </c>
      <c r="F157" s="146" t="s">
        <v>187</v>
      </c>
      <c r="I157" s="147"/>
      <c r="L157" s="32"/>
      <c r="M157" s="148"/>
      <c r="T157" s="56"/>
      <c r="AT157" s="17" t="s">
        <v>142</v>
      </c>
      <c r="AU157" s="17" t="s">
        <v>87</v>
      </c>
    </row>
    <row r="158" spans="2:65" s="12" customFormat="1" ht="11.25">
      <c r="B158" s="149"/>
      <c r="D158" s="145" t="s">
        <v>144</v>
      </c>
      <c r="E158" s="150" t="s">
        <v>1</v>
      </c>
      <c r="F158" s="151" t="s">
        <v>188</v>
      </c>
      <c r="H158" s="150" t="s">
        <v>1</v>
      </c>
      <c r="I158" s="152"/>
      <c r="L158" s="149"/>
      <c r="M158" s="153"/>
      <c r="T158" s="154"/>
      <c r="AT158" s="150" t="s">
        <v>144</v>
      </c>
      <c r="AU158" s="150" t="s">
        <v>87</v>
      </c>
      <c r="AV158" s="12" t="s">
        <v>21</v>
      </c>
      <c r="AW158" s="12" t="s">
        <v>35</v>
      </c>
      <c r="AX158" s="12" t="s">
        <v>78</v>
      </c>
      <c r="AY158" s="150" t="s">
        <v>133</v>
      </c>
    </row>
    <row r="159" spans="2:65" s="13" customFormat="1" ht="11.25">
      <c r="B159" s="155"/>
      <c r="D159" s="145" t="s">
        <v>144</v>
      </c>
      <c r="E159" s="156" t="s">
        <v>1</v>
      </c>
      <c r="F159" s="157" t="s">
        <v>189</v>
      </c>
      <c r="H159" s="158">
        <v>1084.8</v>
      </c>
      <c r="I159" s="159"/>
      <c r="L159" s="155"/>
      <c r="M159" s="160"/>
      <c r="T159" s="161"/>
      <c r="AT159" s="156" t="s">
        <v>144</v>
      </c>
      <c r="AU159" s="156" t="s">
        <v>87</v>
      </c>
      <c r="AV159" s="13" t="s">
        <v>87</v>
      </c>
      <c r="AW159" s="13" t="s">
        <v>35</v>
      </c>
      <c r="AX159" s="13" t="s">
        <v>21</v>
      </c>
      <c r="AY159" s="156" t="s">
        <v>133</v>
      </c>
    </row>
    <row r="160" spans="2:65" s="1" customFormat="1" ht="24.2" customHeight="1">
      <c r="B160" s="32"/>
      <c r="C160" s="132" t="s">
        <v>190</v>
      </c>
      <c r="D160" s="132" t="s">
        <v>135</v>
      </c>
      <c r="E160" s="133" t="s">
        <v>191</v>
      </c>
      <c r="F160" s="134" t="s">
        <v>192</v>
      </c>
      <c r="G160" s="135" t="s">
        <v>138</v>
      </c>
      <c r="H160" s="136">
        <v>1084.8</v>
      </c>
      <c r="I160" s="137"/>
      <c r="J160" s="138">
        <f>ROUND(I160*H160,2)</f>
        <v>0</v>
      </c>
      <c r="K160" s="134" t="s">
        <v>139</v>
      </c>
      <c r="L160" s="32"/>
      <c r="M160" s="139" t="s">
        <v>1</v>
      </c>
      <c r="N160" s="140" t="s">
        <v>43</v>
      </c>
      <c r="P160" s="141">
        <f>O160*H160</f>
        <v>0</v>
      </c>
      <c r="Q160" s="141">
        <v>0</v>
      </c>
      <c r="R160" s="141">
        <f>Q160*H160</f>
        <v>0</v>
      </c>
      <c r="S160" s="141">
        <v>0.22</v>
      </c>
      <c r="T160" s="142">
        <f>S160*H160</f>
        <v>238.65599999999998</v>
      </c>
      <c r="AR160" s="143" t="s">
        <v>140</v>
      </c>
      <c r="AT160" s="143" t="s">
        <v>135</v>
      </c>
      <c r="AU160" s="143" t="s">
        <v>87</v>
      </c>
      <c r="AY160" s="17" t="s">
        <v>133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21</v>
      </c>
      <c r="BK160" s="144">
        <f>ROUND(I160*H160,2)</f>
        <v>0</v>
      </c>
      <c r="BL160" s="17" t="s">
        <v>140</v>
      </c>
      <c r="BM160" s="143" t="s">
        <v>193</v>
      </c>
    </row>
    <row r="161" spans="2:65" s="1" customFormat="1" ht="39">
      <c r="B161" s="32"/>
      <c r="D161" s="145" t="s">
        <v>142</v>
      </c>
      <c r="F161" s="146" t="s">
        <v>194</v>
      </c>
      <c r="I161" s="147"/>
      <c r="L161" s="32"/>
      <c r="M161" s="148"/>
      <c r="T161" s="56"/>
      <c r="AT161" s="17" t="s">
        <v>142</v>
      </c>
      <c r="AU161" s="17" t="s">
        <v>87</v>
      </c>
    </row>
    <row r="162" spans="2:65" s="12" customFormat="1" ht="11.25">
      <c r="B162" s="149"/>
      <c r="D162" s="145" t="s">
        <v>144</v>
      </c>
      <c r="E162" s="150" t="s">
        <v>1</v>
      </c>
      <c r="F162" s="151" t="s">
        <v>195</v>
      </c>
      <c r="H162" s="150" t="s">
        <v>1</v>
      </c>
      <c r="I162" s="152"/>
      <c r="L162" s="149"/>
      <c r="M162" s="153"/>
      <c r="T162" s="154"/>
      <c r="AT162" s="150" t="s">
        <v>144</v>
      </c>
      <c r="AU162" s="150" t="s">
        <v>87</v>
      </c>
      <c r="AV162" s="12" t="s">
        <v>21</v>
      </c>
      <c r="AW162" s="12" t="s">
        <v>35</v>
      </c>
      <c r="AX162" s="12" t="s">
        <v>78</v>
      </c>
      <c r="AY162" s="150" t="s">
        <v>133</v>
      </c>
    </row>
    <row r="163" spans="2:65" s="13" customFormat="1" ht="11.25">
      <c r="B163" s="155"/>
      <c r="D163" s="145" t="s">
        <v>144</v>
      </c>
      <c r="E163" s="156" t="s">
        <v>1</v>
      </c>
      <c r="F163" s="157" t="s">
        <v>189</v>
      </c>
      <c r="H163" s="158">
        <v>1084.8</v>
      </c>
      <c r="I163" s="159"/>
      <c r="L163" s="155"/>
      <c r="M163" s="160"/>
      <c r="T163" s="161"/>
      <c r="AT163" s="156" t="s">
        <v>144</v>
      </c>
      <c r="AU163" s="156" t="s">
        <v>87</v>
      </c>
      <c r="AV163" s="13" t="s">
        <v>87</v>
      </c>
      <c r="AW163" s="13" t="s">
        <v>35</v>
      </c>
      <c r="AX163" s="13" t="s">
        <v>21</v>
      </c>
      <c r="AY163" s="156" t="s">
        <v>133</v>
      </c>
    </row>
    <row r="164" spans="2:65" s="1" customFormat="1" ht="16.5" customHeight="1">
      <c r="B164" s="32"/>
      <c r="C164" s="132" t="s">
        <v>25</v>
      </c>
      <c r="D164" s="132" t="s">
        <v>135</v>
      </c>
      <c r="E164" s="133" t="s">
        <v>196</v>
      </c>
      <c r="F164" s="134" t="s">
        <v>197</v>
      </c>
      <c r="G164" s="135" t="s">
        <v>198</v>
      </c>
      <c r="H164" s="136">
        <v>402.3</v>
      </c>
      <c r="I164" s="137"/>
      <c r="J164" s="138">
        <f>ROUND(I164*H164,2)</f>
        <v>0</v>
      </c>
      <c r="K164" s="134" t="s">
        <v>139</v>
      </c>
      <c r="L164" s="32"/>
      <c r="M164" s="139" t="s">
        <v>1</v>
      </c>
      <c r="N164" s="140" t="s">
        <v>43</v>
      </c>
      <c r="P164" s="141">
        <f>O164*H164</f>
        <v>0</v>
      </c>
      <c r="Q164" s="141">
        <v>0</v>
      </c>
      <c r="R164" s="141">
        <f>Q164*H164</f>
        <v>0</v>
      </c>
      <c r="S164" s="141">
        <v>0.23</v>
      </c>
      <c r="T164" s="142">
        <f>S164*H164</f>
        <v>92.529000000000011</v>
      </c>
      <c r="AR164" s="143" t="s">
        <v>140</v>
      </c>
      <c r="AT164" s="143" t="s">
        <v>135</v>
      </c>
      <c r="AU164" s="143" t="s">
        <v>87</v>
      </c>
      <c r="AY164" s="17" t="s">
        <v>133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21</v>
      </c>
      <c r="BK164" s="144">
        <f>ROUND(I164*H164,2)</f>
        <v>0</v>
      </c>
      <c r="BL164" s="17" t="s">
        <v>140</v>
      </c>
      <c r="BM164" s="143" t="s">
        <v>199</v>
      </c>
    </row>
    <row r="165" spans="2:65" s="1" customFormat="1" ht="29.25">
      <c r="B165" s="32"/>
      <c r="D165" s="145" t="s">
        <v>142</v>
      </c>
      <c r="F165" s="146" t="s">
        <v>200</v>
      </c>
      <c r="I165" s="147"/>
      <c r="L165" s="32"/>
      <c r="M165" s="148"/>
      <c r="T165" s="56"/>
      <c r="AT165" s="17" t="s">
        <v>142</v>
      </c>
      <c r="AU165" s="17" t="s">
        <v>87</v>
      </c>
    </row>
    <row r="166" spans="2:65" s="12" customFormat="1" ht="11.25">
      <c r="B166" s="149"/>
      <c r="D166" s="145" t="s">
        <v>144</v>
      </c>
      <c r="E166" s="150" t="s">
        <v>1</v>
      </c>
      <c r="F166" s="151" t="s">
        <v>201</v>
      </c>
      <c r="H166" s="150" t="s">
        <v>1</v>
      </c>
      <c r="I166" s="152"/>
      <c r="L166" s="149"/>
      <c r="M166" s="153"/>
      <c r="T166" s="154"/>
      <c r="AT166" s="150" t="s">
        <v>144</v>
      </c>
      <c r="AU166" s="150" t="s">
        <v>87</v>
      </c>
      <c r="AV166" s="12" t="s">
        <v>21</v>
      </c>
      <c r="AW166" s="12" t="s">
        <v>35</v>
      </c>
      <c r="AX166" s="12" t="s">
        <v>78</v>
      </c>
      <c r="AY166" s="150" t="s">
        <v>133</v>
      </c>
    </row>
    <row r="167" spans="2:65" s="13" customFormat="1" ht="11.25">
      <c r="B167" s="155"/>
      <c r="D167" s="145" t="s">
        <v>144</v>
      </c>
      <c r="E167" s="156" t="s">
        <v>1</v>
      </c>
      <c r="F167" s="157" t="s">
        <v>202</v>
      </c>
      <c r="H167" s="158">
        <v>402.3</v>
      </c>
      <c r="I167" s="159"/>
      <c r="L167" s="155"/>
      <c r="M167" s="160"/>
      <c r="T167" s="161"/>
      <c r="AT167" s="156" t="s">
        <v>144</v>
      </c>
      <c r="AU167" s="156" t="s">
        <v>87</v>
      </c>
      <c r="AV167" s="13" t="s">
        <v>87</v>
      </c>
      <c r="AW167" s="13" t="s">
        <v>35</v>
      </c>
      <c r="AX167" s="13" t="s">
        <v>78</v>
      </c>
      <c r="AY167" s="156" t="s">
        <v>133</v>
      </c>
    </row>
    <row r="168" spans="2:65" s="14" customFormat="1" ht="11.25">
      <c r="B168" s="162"/>
      <c r="D168" s="145" t="s">
        <v>144</v>
      </c>
      <c r="E168" s="163" t="s">
        <v>1</v>
      </c>
      <c r="F168" s="164" t="s">
        <v>203</v>
      </c>
      <c r="H168" s="165">
        <v>402.3</v>
      </c>
      <c r="I168" s="166"/>
      <c r="L168" s="162"/>
      <c r="M168" s="167"/>
      <c r="T168" s="168"/>
      <c r="AT168" s="163" t="s">
        <v>144</v>
      </c>
      <c r="AU168" s="163" t="s">
        <v>87</v>
      </c>
      <c r="AV168" s="14" t="s">
        <v>140</v>
      </c>
      <c r="AW168" s="14" t="s">
        <v>35</v>
      </c>
      <c r="AX168" s="14" t="s">
        <v>21</v>
      </c>
      <c r="AY168" s="163" t="s">
        <v>133</v>
      </c>
    </row>
    <row r="169" spans="2:65" s="1" customFormat="1" ht="16.5" customHeight="1">
      <c r="B169" s="32"/>
      <c r="C169" s="132" t="s">
        <v>204</v>
      </c>
      <c r="D169" s="132" t="s">
        <v>135</v>
      </c>
      <c r="E169" s="133" t="s">
        <v>205</v>
      </c>
      <c r="F169" s="134" t="s">
        <v>206</v>
      </c>
      <c r="G169" s="135" t="s">
        <v>198</v>
      </c>
      <c r="H169" s="136">
        <v>31.8</v>
      </c>
      <c r="I169" s="137"/>
      <c r="J169" s="138">
        <f>ROUND(I169*H169,2)</f>
        <v>0</v>
      </c>
      <c r="K169" s="134" t="s">
        <v>139</v>
      </c>
      <c r="L169" s="32"/>
      <c r="M169" s="139" t="s">
        <v>1</v>
      </c>
      <c r="N169" s="140" t="s">
        <v>43</v>
      </c>
      <c r="P169" s="141">
        <f>O169*H169</f>
        <v>0</v>
      </c>
      <c r="Q169" s="141">
        <v>0</v>
      </c>
      <c r="R169" s="141">
        <f>Q169*H169</f>
        <v>0</v>
      </c>
      <c r="S169" s="141">
        <v>0.20499999999999999</v>
      </c>
      <c r="T169" s="142">
        <f>S169*H169</f>
        <v>6.5190000000000001</v>
      </c>
      <c r="AR169" s="143" t="s">
        <v>140</v>
      </c>
      <c r="AT169" s="143" t="s">
        <v>135</v>
      </c>
      <c r="AU169" s="143" t="s">
        <v>87</v>
      </c>
      <c r="AY169" s="17" t="s">
        <v>133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21</v>
      </c>
      <c r="BK169" s="144">
        <f>ROUND(I169*H169,2)</f>
        <v>0</v>
      </c>
      <c r="BL169" s="17" t="s">
        <v>140</v>
      </c>
      <c r="BM169" s="143" t="s">
        <v>207</v>
      </c>
    </row>
    <row r="170" spans="2:65" s="1" customFormat="1" ht="29.25">
      <c r="B170" s="32"/>
      <c r="D170" s="145" t="s">
        <v>142</v>
      </c>
      <c r="F170" s="146" t="s">
        <v>208</v>
      </c>
      <c r="I170" s="147"/>
      <c r="L170" s="32"/>
      <c r="M170" s="148"/>
      <c r="T170" s="56"/>
      <c r="AT170" s="17" t="s">
        <v>142</v>
      </c>
      <c r="AU170" s="17" t="s">
        <v>87</v>
      </c>
    </row>
    <row r="171" spans="2:65" s="12" customFormat="1" ht="11.25">
      <c r="B171" s="149"/>
      <c r="D171" s="145" t="s">
        <v>144</v>
      </c>
      <c r="E171" s="150" t="s">
        <v>1</v>
      </c>
      <c r="F171" s="151" t="s">
        <v>209</v>
      </c>
      <c r="H171" s="150" t="s">
        <v>1</v>
      </c>
      <c r="I171" s="152"/>
      <c r="L171" s="149"/>
      <c r="M171" s="153"/>
      <c r="T171" s="154"/>
      <c r="AT171" s="150" t="s">
        <v>144</v>
      </c>
      <c r="AU171" s="150" t="s">
        <v>87</v>
      </c>
      <c r="AV171" s="12" t="s">
        <v>21</v>
      </c>
      <c r="AW171" s="12" t="s">
        <v>35</v>
      </c>
      <c r="AX171" s="12" t="s">
        <v>78</v>
      </c>
      <c r="AY171" s="150" t="s">
        <v>133</v>
      </c>
    </row>
    <row r="172" spans="2:65" s="13" customFormat="1" ht="11.25">
      <c r="B172" s="155"/>
      <c r="D172" s="145" t="s">
        <v>144</v>
      </c>
      <c r="E172" s="156" t="s">
        <v>1</v>
      </c>
      <c r="F172" s="157" t="s">
        <v>210</v>
      </c>
      <c r="H172" s="158">
        <v>23.7</v>
      </c>
      <c r="I172" s="159"/>
      <c r="L172" s="155"/>
      <c r="M172" s="160"/>
      <c r="T172" s="161"/>
      <c r="AT172" s="156" t="s">
        <v>144</v>
      </c>
      <c r="AU172" s="156" t="s">
        <v>87</v>
      </c>
      <c r="AV172" s="13" t="s">
        <v>87</v>
      </c>
      <c r="AW172" s="13" t="s">
        <v>35</v>
      </c>
      <c r="AX172" s="13" t="s">
        <v>78</v>
      </c>
      <c r="AY172" s="156" t="s">
        <v>133</v>
      </c>
    </row>
    <row r="173" spans="2:65" s="12" customFormat="1" ht="11.25">
      <c r="B173" s="149"/>
      <c r="D173" s="145" t="s">
        <v>144</v>
      </c>
      <c r="E173" s="150" t="s">
        <v>1</v>
      </c>
      <c r="F173" s="151" t="s">
        <v>211</v>
      </c>
      <c r="H173" s="150" t="s">
        <v>1</v>
      </c>
      <c r="I173" s="152"/>
      <c r="L173" s="149"/>
      <c r="M173" s="153"/>
      <c r="T173" s="154"/>
      <c r="AT173" s="150" t="s">
        <v>144</v>
      </c>
      <c r="AU173" s="150" t="s">
        <v>87</v>
      </c>
      <c r="AV173" s="12" t="s">
        <v>21</v>
      </c>
      <c r="AW173" s="12" t="s">
        <v>35</v>
      </c>
      <c r="AX173" s="12" t="s">
        <v>78</v>
      </c>
      <c r="AY173" s="150" t="s">
        <v>133</v>
      </c>
    </row>
    <row r="174" spans="2:65" s="13" customFormat="1" ht="11.25">
      <c r="B174" s="155"/>
      <c r="D174" s="145" t="s">
        <v>144</v>
      </c>
      <c r="E174" s="156" t="s">
        <v>1</v>
      </c>
      <c r="F174" s="157" t="s">
        <v>212</v>
      </c>
      <c r="H174" s="158">
        <v>8.1</v>
      </c>
      <c r="I174" s="159"/>
      <c r="L174" s="155"/>
      <c r="M174" s="160"/>
      <c r="T174" s="161"/>
      <c r="AT174" s="156" t="s">
        <v>144</v>
      </c>
      <c r="AU174" s="156" t="s">
        <v>87</v>
      </c>
      <c r="AV174" s="13" t="s">
        <v>87</v>
      </c>
      <c r="AW174" s="13" t="s">
        <v>35</v>
      </c>
      <c r="AX174" s="13" t="s">
        <v>78</v>
      </c>
      <c r="AY174" s="156" t="s">
        <v>133</v>
      </c>
    </row>
    <row r="175" spans="2:65" s="14" customFormat="1" ht="11.25">
      <c r="B175" s="162"/>
      <c r="D175" s="145" t="s">
        <v>144</v>
      </c>
      <c r="E175" s="163" t="s">
        <v>1</v>
      </c>
      <c r="F175" s="164" t="s">
        <v>203</v>
      </c>
      <c r="H175" s="165">
        <v>31.8</v>
      </c>
      <c r="I175" s="166"/>
      <c r="L175" s="162"/>
      <c r="M175" s="167"/>
      <c r="T175" s="168"/>
      <c r="AT175" s="163" t="s">
        <v>144</v>
      </c>
      <c r="AU175" s="163" t="s">
        <v>87</v>
      </c>
      <c r="AV175" s="14" t="s">
        <v>140</v>
      </c>
      <c r="AW175" s="14" t="s">
        <v>35</v>
      </c>
      <c r="AX175" s="14" t="s">
        <v>21</v>
      </c>
      <c r="AY175" s="163" t="s">
        <v>133</v>
      </c>
    </row>
    <row r="176" spans="2:65" s="1" customFormat="1" ht="16.5" customHeight="1">
      <c r="B176" s="32"/>
      <c r="C176" s="132" t="s">
        <v>213</v>
      </c>
      <c r="D176" s="132" t="s">
        <v>135</v>
      </c>
      <c r="E176" s="133" t="s">
        <v>214</v>
      </c>
      <c r="F176" s="134" t="s">
        <v>215</v>
      </c>
      <c r="G176" s="135" t="s">
        <v>198</v>
      </c>
      <c r="H176" s="136">
        <v>445.5</v>
      </c>
      <c r="I176" s="137"/>
      <c r="J176" s="138">
        <f>ROUND(I176*H176,2)</f>
        <v>0</v>
      </c>
      <c r="K176" s="134" t="s">
        <v>139</v>
      </c>
      <c r="L176" s="32"/>
      <c r="M176" s="139" t="s">
        <v>1</v>
      </c>
      <c r="N176" s="140" t="s">
        <v>43</v>
      </c>
      <c r="P176" s="141">
        <f>O176*H176</f>
        <v>0</v>
      </c>
      <c r="Q176" s="141">
        <v>0</v>
      </c>
      <c r="R176" s="141">
        <f>Q176*H176</f>
        <v>0</v>
      </c>
      <c r="S176" s="141">
        <v>0.115</v>
      </c>
      <c r="T176" s="142">
        <f>S176*H176</f>
        <v>51.232500000000002</v>
      </c>
      <c r="AR176" s="143" t="s">
        <v>140</v>
      </c>
      <c r="AT176" s="143" t="s">
        <v>135</v>
      </c>
      <c r="AU176" s="143" t="s">
        <v>87</v>
      </c>
      <c r="AY176" s="17" t="s">
        <v>133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21</v>
      </c>
      <c r="BK176" s="144">
        <f>ROUND(I176*H176,2)</f>
        <v>0</v>
      </c>
      <c r="BL176" s="17" t="s">
        <v>140</v>
      </c>
      <c r="BM176" s="143" t="s">
        <v>216</v>
      </c>
    </row>
    <row r="177" spans="2:65" s="1" customFormat="1" ht="29.25">
      <c r="B177" s="32"/>
      <c r="D177" s="145" t="s">
        <v>142</v>
      </c>
      <c r="F177" s="146" t="s">
        <v>217</v>
      </c>
      <c r="I177" s="147"/>
      <c r="L177" s="32"/>
      <c r="M177" s="148"/>
      <c r="T177" s="56"/>
      <c r="AT177" s="17" t="s">
        <v>142</v>
      </c>
      <c r="AU177" s="17" t="s">
        <v>87</v>
      </c>
    </row>
    <row r="178" spans="2:65" s="12" customFormat="1" ht="11.25">
      <c r="B178" s="149"/>
      <c r="D178" s="145" t="s">
        <v>144</v>
      </c>
      <c r="E178" s="150" t="s">
        <v>1</v>
      </c>
      <c r="F178" s="151" t="s">
        <v>218</v>
      </c>
      <c r="H178" s="150" t="s">
        <v>1</v>
      </c>
      <c r="I178" s="152"/>
      <c r="L178" s="149"/>
      <c r="M178" s="153"/>
      <c r="T178" s="154"/>
      <c r="AT178" s="150" t="s">
        <v>144</v>
      </c>
      <c r="AU178" s="150" t="s">
        <v>87</v>
      </c>
      <c r="AV178" s="12" t="s">
        <v>21</v>
      </c>
      <c r="AW178" s="12" t="s">
        <v>35</v>
      </c>
      <c r="AX178" s="12" t="s">
        <v>78</v>
      </c>
      <c r="AY178" s="150" t="s">
        <v>133</v>
      </c>
    </row>
    <row r="179" spans="2:65" s="13" customFormat="1" ht="11.25">
      <c r="B179" s="155"/>
      <c r="D179" s="145" t="s">
        <v>144</v>
      </c>
      <c r="E179" s="156" t="s">
        <v>1</v>
      </c>
      <c r="F179" s="157" t="s">
        <v>219</v>
      </c>
      <c r="H179" s="158">
        <v>445.5</v>
      </c>
      <c r="I179" s="159"/>
      <c r="L179" s="155"/>
      <c r="M179" s="160"/>
      <c r="T179" s="161"/>
      <c r="AT179" s="156" t="s">
        <v>144</v>
      </c>
      <c r="AU179" s="156" t="s">
        <v>87</v>
      </c>
      <c r="AV179" s="13" t="s">
        <v>87</v>
      </c>
      <c r="AW179" s="13" t="s">
        <v>35</v>
      </c>
      <c r="AX179" s="13" t="s">
        <v>21</v>
      </c>
      <c r="AY179" s="156" t="s">
        <v>133</v>
      </c>
    </row>
    <row r="180" spans="2:65" s="1" customFormat="1" ht="16.5" customHeight="1">
      <c r="B180" s="32"/>
      <c r="C180" s="132" t="s">
        <v>220</v>
      </c>
      <c r="D180" s="132" t="s">
        <v>135</v>
      </c>
      <c r="E180" s="133" t="s">
        <v>221</v>
      </c>
      <c r="F180" s="134" t="s">
        <v>222</v>
      </c>
      <c r="G180" s="135" t="s">
        <v>198</v>
      </c>
      <c r="H180" s="136">
        <v>25</v>
      </c>
      <c r="I180" s="137"/>
      <c r="J180" s="138">
        <f>ROUND(I180*H180,2)</f>
        <v>0</v>
      </c>
      <c r="K180" s="134" t="s">
        <v>139</v>
      </c>
      <c r="L180" s="32"/>
      <c r="M180" s="139" t="s">
        <v>1</v>
      </c>
      <c r="N180" s="140" t="s">
        <v>43</v>
      </c>
      <c r="P180" s="141">
        <f>O180*H180</f>
        <v>0</v>
      </c>
      <c r="Q180" s="141">
        <v>0</v>
      </c>
      <c r="R180" s="141">
        <f>Q180*H180</f>
        <v>0</v>
      </c>
      <c r="S180" s="141">
        <v>0.04</v>
      </c>
      <c r="T180" s="142">
        <f>S180*H180</f>
        <v>1</v>
      </c>
      <c r="AR180" s="143" t="s">
        <v>140</v>
      </c>
      <c r="AT180" s="143" t="s">
        <v>135</v>
      </c>
      <c r="AU180" s="143" t="s">
        <v>87</v>
      </c>
      <c r="AY180" s="17" t="s">
        <v>133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21</v>
      </c>
      <c r="BK180" s="144">
        <f>ROUND(I180*H180,2)</f>
        <v>0</v>
      </c>
      <c r="BL180" s="17" t="s">
        <v>140</v>
      </c>
      <c r="BM180" s="143" t="s">
        <v>223</v>
      </c>
    </row>
    <row r="181" spans="2:65" s="1" customFormat="1" ht="29.25">
      <c r="B181" s="32"/>
      <c r="D181" s="145" t="s">
        <v>142</v>
      </c>
      <c r="F181" s="146" t="s">
        <v>224</v>
      </c>
      <c r="I181" s="147"/>
      <c r="L181" s="32"/>
      <c r="M181" s="148"/>
      <c r="T181" s="56"/>
      <c r="AT181" s="17" t="s">
        <v>142</v>
      </c>
      <c r="AU181" s="17" t="s">
        <v>87</v>
      </c>
    </row>
    <row r="182" spans="2:65" s="12" customFormat="1" ht="11.25">
      <c r="B182" s="149"/>
      <c r="D182" s="145" t="s">
        <v>144</v>
      </c>
      <c r="E182" s="150" t="s">
        <v>1</v>
      </c>
      <c r="F182" s="151" t="s">
        <v>225</v>
      </c>
      <c r="H182" s="150" t="s">
        <v>1</v>
      </c>
      <c r="I182" s="152"/>
      <c r="L182" s="149"/>
      <c r="M182" s="153"/>
      <c r="T182" s="154"/>
      <c r="AT182" s="150" t="s">
        <v>144</v>
      </c>
      <c r="AU182" s="150" t="s">
        <v>87</v>
      </c>
      <c r="AV182" s="12" t="s">
        <v>21</v>
      </c>
      <c r="AW182" s="12" t="s">
        <v>35</v>
      </c>
      <c r="AX182" s="12" t="s">
        <v>78</v>
      </c>
      <c r="AY182" s="150" t="s">
        <v>133</v>
      </c>
    </row>
    <row r="183" spans="2:65" s="13" customFormat="1" ht="11.25">
      <c r="B183" s="155"/>
      <c r="D183" s="145" t="s">
        <v>144</v>
      </c>
      <c r="E183" s="156" t="s">
        <v>1</v>
      </c>
      <c r="F183" s="157" t="s">
        <v>226</v>
      </c>
      <c r="H183" s="158">
        <v>25</v>
      </c>
      <c r="I183" s="159"/>
      <c r="L183" s="155"/>
      <c r="M183" s="160"/>
      <c r="T183" s="161"/>
      <c r="AT183" s="156" t="s">
        <v>144</v>
      </c>
      <c r="AU183" s="156" t="s">
        <v>87</v>
      </c>
      <c r="AV183" s="13" t="s">
        <v>87</v>
      </c>
      <c r="AW183" s="13" t="s">
        <v>35</v>
      </c>
      <c r="AX183" s="13" t="s">
        <v>21</v>
      </c>
      <c r="AY183" s="156" t="s">
        <v>133</v>
      </c>
    </row>
    <row r="184" spans="2:65" s="1" customFormat="1" ht="24.2" customHeight="1">
      <c r="B184" s="32"/>
      <c r="C184" s="132" t="s">
        <v>227</v>
      </c>
      <c r="D184" s="132" t="s">
        <v>135</v>
      </c>
      <c r="E184" s="133" t="s">
        <v>228</v>
      </c>
      <c r="F184" s="134" t="s">
        <v>229</v>
      </c>
      <c r="G184" s="135" t="s">
        <v>230</v>
      </c>
      <c r="H184" s="136">
        <v>201.36</v>
      </c>
      <c r="I184" s="137"/>
      <c r="J184" s="138">
        <f>ROUND(I184*H184,2)</f>
        <v>0</v>
      </c>
      <c r="K184" s="134" t="s">
        <v>139</v>
      </c>
      <c r="L184" s="32"/>
      <c r="M184" s="139" t="s">
        <v>1</v>
      </c>
      <c r="N184" s="140" t="s">
        <v>43</v>
      </c>
      <c r="P184" s="141">
        <f>O184*H184</f>
        <v>0</v>
      </c>
      <c r="Q184" s="141">
        <v>0.4</v>
      </c>
      <c r="R184" s="141">
        <f>Q184*H184</f>
        <v>80.544000000000011</v>
      </c>
      <c r="S184" s="141">
        <v>0</v>
      </c>
      <c r="T184" s="142">
        <f>S184*H184</f>
        <v>0</v>
      </c>
      <c r="AR184" s="143" t="s">
        <v>140</v>
      </c>
      <c r="AT184" s="143" t="s">
        <v>135</v>
      </c>
      <c r="AU184" s="143" t="s">
        <v>87</v>
      </c>
      <c r="AY184" s="17" t="s">
        <v>133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21</v>
      </c>
      <c r="BK184" s="144">
        <f>ROUND(I184*H184,2)</f>
        <v>0</v>
      </c>
      <c r="BL184" s="17" t="s">
        <v>140</v>
      </c>
      <c r="BM184" s="143" t="s">
        <v>231</v>
      </c>
    </row>
    <row r="185" spans="2:65" s="1" customFormat="1" ht="29.25">
      <c r="B185" s="32"/>
      <c r="D185" s="145" t="s">
        <v>142</v>
      </c>
      <c r="F185" s="146" t="s">
        <v>232</v>
      </c>
      <c r="I185" s="147"/>
      <c r="L185" s="32"/>
      <c r="M185" s="148"/>
      <c r="T185" s="56"/>
      <c r="AT185" s="17" t="s">
        <v>142</v>
      </c>
      <c r="AU185" s="17" t="s">
        <v>87</v>
      </c>
    </row>
    <row r="186" spans="2:65" s="12" customFormat="1" ht="11.25">
      <c r="B186" s="149"/>
      <c r="D186" s="145" t="s">
        <v>144</v>
      </c>
      <c r="E186" s="150" t="s">
        <v>1</v>
      </c>
      <c r="F186" s="151" t="s">
        <v>233</v>
      </c>
      <c r="H186" s="150" t="s">
        <v>1</v>
      </c>
      <c r="I186" s="152"/>
      <c r="L186" s="149"/>
      <c r="M186" s="153"/>
      <c r="T186" s="154"/>
      <c r="AT186" s="150" t="s">
        <v>144</v>
      </c>
      <c r="AU186" s="150" t="s">
        <v>87</v>
      </c>
      <c r="AV186" s="12" t="s">
        <v>21</v>
      </c>
      <c r="AW186" s="12" t="s">
        <v>35</v>
      </c>
      <c r="AX186" s="12" t="s">
        <v>78</v>
      </c>
      <c r="AY186" s="150" t="s">
        <v>133</v>
      </c>
    </row>
    <row r="187" spans="2:65" s="13" customFormat="1" ht="11.25">
      <c r="B187" s="155"/>
      <c r="D187" s="145" t="s">
        <v>144</v>
      </c>
      <c r="E187" s="156" t="s">
        <v>1</v>
      </c>
      <c r="F187" s="157" t="s">
        <v>234</v>
      </c>
      <c r="H187" s="158">
        <v>74.91</v>
      </c>
      <c r="I187" s="159"/>
      <c r="L187" s="155"/>
      <c r="M187" s="160"/>
      <c r="T187" s="161"/>
      <c r="AT187" s="156" t="s">
        <v>144</v>
      </c>
      <c r="AU187" s="156" t="s">
        <v>87</v>
      </c>
      <c r="AV187" s="13" t="s">
        <v>87</v>
      </c>
      <c r="AW187" s="13" t="s">
        <v>35</v>
      </c>
      <c r="AX187" s="13" t="s">
        <v>78</v>
      </c>
      <c r="AY187" s="156" t="s">
        <v>133</v>
      </c>
    </row>
    <row r="188" spans="2:65" s="12" customFormat="1" ht="11.25">
      <c r="B188" s="149"/>
      <c r="D188" s="145" t="s">
        <v>144</v>
      </c>
      <c r="E188" s="150" t="s">
        <v>1</v>
      </c>
      <c r="F188" s="151" t="s">
        <v>235</v>
      </c>
      <c r="H188" s="150" t="s">
        <v>1</v>
      </c>
      <c r="I188" s="152"/>
      <c r="L188" s="149"/>
      <c r="M188" s="153"/>
      <c r="T188" s="154"/>
      <c r="AT188" s="150" t="s">
        <v>144</v>
      </c>
      <c r="AU188" s="150" t="s">
        <v>87</v>
      </c>
      <c r="AV188" s="12" t="s">
        <v>21</v>
      </c>
      <c r="AW188" s="12" t="s">
        <v>35</v>
      </c>
      <c r="AX188" s="12" t="s">
        <v>78</v>
      </c>
      <c r="AY188" s="150" t="s">
        <v>133</v>
      </c>
    </row>
    <row r="189" spans="2:65" s="13" customFormat="1" ht="11.25">
      <c r="B189" s="155"/>
      <c r="D189" s="145" t="s">
        <v>144</v>
      </c>
      <c r="E189" s="156" t="s">
        <v>1</v>
      </c>
      <c r="F189" s="157" t="s">
        <v>236</v>
      </c>
      <c r="H189" s="158">
        <v>126.45</v>
      </c>
      <c r="I189" s="159"/>
      <c r="L189" s="155"/>
      <c r="M189" s="160"/>
      <c r="T189" s="161"/>
      <c r="AT189" s="156" t="s">
        <v>144</v>
      </c>
      <c r="AU189" s="156" t="s">
        <v>87</v>
      </c>
      <c r="AV189" s="13" t="s">
        <v>87</v>
      </c>
      <c r="AW189" s="13" t="s">
        <v>35</v>
      </c>
      <c r="AX189" s="13" t="s">
        <v>78</v>
      </c>
      <c r="AY189" s="156" t="s">
        <v>133</v>
      </c>
    </row>
    <row r="190" spans="2:65" s="14" customFormat="1" ht="11.25">
      <c r="B190" s="162"/>
      <c r="D190" s="145" t="s">
        <v>144</v>
      </c>
      <c r="E190" s="163" t="s">
        <v>1</v>
      </c>
      <c r="F190" s="164" t="s">
        <v>203</v>
      </c>
      <c r="H190" s="165">
        <v>201.36</v>
      </c>
      <c r="I190" s="166"/>
      <c r="L190" s="162"/>
      <c r="M190" s="167"/>
      <c r="T190" s="168"/>
      <c r="AT190" s="163" t="s">
        <v>144</v>
      </c>
      <c r="AU190" s="163" t="s">
        <v>87</v>
      </c>
      <c r="AV190" s="14" t="s">
        <v>140</v>
      </c>
      <c r="AW190" s="14" t="s">
        <v>35</v>
      </c>
      <c r="AX190" s="14" t="s">
        <v>21</v>
      </c>
      <c r="AY190" s="163" t="s">
        <v>133</v>
      </c>
    </row>
    <row r="191" spans="2:65" s="1" customFormat="1" ht="24.2" customHeight="1">
      <c r="B191" s="32"/>
      <c r="C191" s="132" t="s">
        <v>8</v>
      </c>
      <c r="D191" s="132" t="s">
        <v>135</v>
      </c>
      <c r="E191" s="133" t="s">
        <v>237</v>
      </c>
      <c r="F191" s="134" t="s">
        <v>238</v>
      </c>
      <c r="G191" s="135" t="s">
        <v>230</v>
      </c>
      <c r="H191" s="136">
        <v>201.36</v>
      </c>
      <c r="I191" s="137"/>
      <c r="J191" s="138">
        <f>ROUND(I191*H191,2)</f>
        <v>0</v>
      </c>
      <c r="K191" s="134" t="s">
        <v>139</v>
      </c>
      <c r="L191" s="32"/>
      <c r="M191" s="139" t="s">
        <v>1</v>
      </c>
      <c r="N191" s="140" t="s">
        <v>43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140</v>
      </c>
      <c r="AT191" s="143" t="s">
        <v>135</v>
      </c>
      <c r="AU191" s="143" t="s">
        <v>87</v>
      </c>
      <c r="AY191" s="17" t="s">
        <v>133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21</v>
      </c>
      <c r="BK191" s="144">
        <f>ROUND(I191*H191,2)</f>
        <v>0</v>
      </c>
      <c r="BL191" s="17" t="s">
        <v>140</v>
      </c>
      <c r="BM191" s="143" t="s">
        <v>239</v>
      </c>
    </row>
    <row r="192" spans="2:65" s="1" customFormat="1" ht="29.25">
      <c r="B192" s="32"/>
      <c r="D192" s="145" t="s">
        <v>142</v>
      </c>
      <c r="F192" s="146" t="s">
        <v>240</v>
      </c>
      <c r="I192" s="147"/>
      <c r="L192" s="32"/>
      <c r="M192" s="148"/>
      <c r="T192" s="56"/>
      <c r="AT192" s="17" t="s">
        <v>142</v>
      </c>
      <c r="AU192" s="17" t="s">
        <v>87</v>
      </c>
    </row>
    <row r="193" spans="2:65" s="12" customFormat="1" ht="11.25">
      <c r="B193" s="149"/>
      <c r="D193" s="145" t="s">
        <v>144</v>
      </c>
      <c r="E193" s="150" t="s">
        <v>1</v>
      </c>
      <c r="F193" s="151" t="s">
        <v>233</v>
      </c>
      <c r="H193" s="150" t="s">
        <v>1</v>
      </c>
      <c r="I193" s="152"/>
      <c r="L193" s="149"/>
      <c r="M193" s="153"/>
      <c r="T193" s="154"/>
      <c r="AT193" s="150" t="s">
        <v>144</v>
      </c>
      <c r="AU193" s="150" t="s">
        <v>87</v>
      </c>
      <c r="AV193" s="12" t="s">
        <v>21</v>
      </c>
      <c r="AW193" s="12" t="s">
        <v>35</v>
      </c>
      <c r="AX193" s="12" t="s">
        <v>78</v>
      </c>
      <c r="AY193" s="150" t="s">
        <v>133</v>
      </c>
    </row>
    <row r="194" spans="2:65" s="13" customFormat="1" ht="11.25">
      <c r="B194" s="155"/>
      <c r="D194" s="145" t="s">
        <v>144</v>
      </c>
      <c r="E194" s="156" t="s">
        <v>1</v>
      </c>
      <c r="F194" s="157" t="s">
        <v>234</v>
      </c>
      <c r="H194" s="158">
        <v>74.91</v>
      </c>
      <c r="I194" s="159"/>
      <c r="L194" s="155"/>
      <c r="M194" s="160"/>
      <c r="T194" s="161"/>
      <c r="AT194" s="156" t="s">
        <v>144</v>
      </c>
      <c r="AU194" s="156" t="s">
        <v>87</v>
      </c>
      <c r="AV194" s="13" t="s">
        <v>87</v>
      </c>
      <c r="AW194" s="13" t="s">
        <v>35</v>
      </c>
      <c r="AX194" s="13" t="s">
        <v>78</v>
      </c>
      <c r="AY194" s="156" t="s">
        <v>133</v>
      </c>
    </row>
    <row r="195" spans="2:65" s="12" customFormat="1" ht="11.25">
      <c r="B195" s="149"/>
      <c r="D195" s="145" t="s">
        <v>144</v>
      </c>
      <c r="E195" s="150" t="s">
        <v>1</v>
      </c>
      <c r="F195" s="151" t="s">
        <v>235</v>
      </c>
      <c r="H195" s="150" t="s">
        <v>1</v>
      </c>
      <c r="I195" s="152"/>
      <c r="L195" s="149"/>
      <c r="M195" s="153"/>
      <c r="T195" s="154"/>
      <c r="AT195" s="150" t="s">
        <v>144</v>
      </c>
      <c r="AU195" s="150" t="s">
        <v>87</v>
      </c>
      <c r="AV195" s="12" t="s">
        <v>21</v>
      </c>
      <c r="AW195" s="12" t="s">
        <v>35</v>
      </c>
      <c r="AX195" s="12" t="s">
        <v>78</v>
      </c>
      <c r="AY195" s="150" t="s">
        <v>133</v>
      </c>
    </row>
    <row r="196" spans="2:65" s="13" customFormat="1" ht="11.25">
      <c r="B196" s="155"/>
      <c r="D196" s="145" t="s">
        <v>144</v>
      </c>
      <c r="E196" s="156" t="s">
        <v>1</v>
      </c>
      <c r="F196" s="157" t="s">
        <v>236</v>
      </c>
      <c r="H196" s="158">
        <v>126.45</v>
      </c>
      <c r="I196" s="159"/>
      <c r="L196" s="155"/>
      <c r="M196" s="160"/>
      <c r="T196" s="161"/>
      <c r="AT196" s="156" t="s">
        <v>144</v>
      </c>
      <c r="AU196" s="156" t="s">
        <v>87</v>
      </c>
      <c r="AV196" s="13" t="s">
        <v>87</v>
      </c>
      <c r="AW196" s="13" t="s">
        <v>35</v>
      </c>
      <c r="AX196" s="13" t="s">
        <v>78</v>
      </c>
      <c r="AY196" s="156" t="s">
        <v>133</v>
      </c>
    </row>
    <row r="197" spans="2:65" s="14" customFormat="1" ht="11.25">
      <c r="B197" s="162"/>
      <c r="D197" s="145" t="s">
        <v>144</v>
      </c>
      <c r="E197" s="163" t="s">
        <v>1</v>
      </c>
      <c r="F197" s="164" t="s">
        <v>203</v>
      </c>
      <c r="H197" s="165">
        <v>201.36</v>
      </c>
      <c r="I197" s="166"/>
      <c r="L197" s="162"/>
      <c r="M197" s="167"/>
      <c r="T197" s="168"/>
      <c r="AT197" s="163" t="s">
        <v>144</v>
      </c>
      <c r="AU197" s="163" t="s">
        <v>87</v>
      </c>
      <c r="AV197" s="14" t="s">
        <v>140</v>
      </c>
      <c r="AW197" s="14" t="s">
        <v>35</v>
      </c>
      <c r="AX197" s="14" t="s">
        <v>21</v>
      </c>
      <c r="AY197" s="163" t="s">
        <v>133</v>
      </c>
    </row>
    <row r="198" spans="2:65" s="1" customFormat="1" ht="24.2" customHeight="1">
      <c r="B198" s="32"/>
      <c r="C198" s="132" t="s">
        <v>241</v>
      </c>
      <c r="D198" s="132" t="s">
        <v>135</v>
      </c>
      <c r="E198" s="133" t="s">
        <v>242</v>
      </c>
      <c r="F198" s="134" t="s">
        <v>243</v>
      </c>
      <c r="G198" s="135" t="s">
        <v>138</v>
      </c>
      <c r="H198" s="136">
        <v>550.6</v>
      </c>
      <c r="I198" s="137"/>
      <c r="J198" s="138">
        <f>ROUND(I198*H198,2)</f>
        <v>0</v>
      </c>
      <c r="K198" s="134" t="s">
        <v>139</v>
      </c>
      <c r="L198" s="32"/>
      <c r="M198" s="139" t="s">
        <v>1</v>
      </c>
      <c r="N198" s="140" t="s">
        <v>43</v>
      </c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143" t="s">
        <v>140</v>
      </c>
      <c r="AT198" s="143" t="s">
        <v>135</v>
      </c>
      <c r="AU198" s="143" t="s">
        <v>87</v>
      </c>
      <c r="AY198" s="17" t="s">
        <v>133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7" t="s">
        <v>21</v>
      </c>
      <c r="BK198" s="144">
        <f>ROUND(I198*H198,2)</f>
        <v>0</v>
      </c>
      <c r="BL198" s="17" t="s">
        <v>140</v>
      </c>
      <c r="BM198" s="143" t="s">
        <v>244</v>
      </c>
    </row>
    <row r="199" spans="2:65" s="1" customFormat="1" ht="19.5">
      <c r="B199" s="32"/>
      <c r="D199" s="145" t="s">
        <v>142</v>
      </c>
      <c r="F199" s="146" t="s">
        <v>245</v>
      </c>
      <c r="I199" s="147"/>
      <c r="L199" s="32"/>
      <c r="M199" s="148"/>
      <c r="T199" s="56"/>
      <c r="AT199" s="17" t="s">
        <v>142</v>
      </c>
      <c r="AU199" s="17" t="s">
        <v>87</v>
      </c>
    </row>
    <row r="200" spans="2:65" s="12" customFormat="1" ht="11.25">
      <c r="B200" s="149"/>
      <c r="D200" s="145" t="s">
        <v>144</v>
      </c>
      <c r="E200" s="150" t="s">
        <v>1</v>
      </c>
      <c r="F200" s="151" t="s">
        <v>246</v>
      </c>
      <c r="H200" s="150" t="s">
        <v>1</v>
      </c>
      <c r="I200" s="152"/>
      <c r="L200" s="149"/>
      <c r="M200" s="153"/>
      <c r="T200" s="154"/>
      <c r="AT200" s="150" t="s">
        <v>144</v>
      </c>
      <c r="AU200" s="150" t="s">
        <v>87</v>
      </c>
      <c r="AV200" s="12" t="s">
        <v>21</v>
      </c>
      <c r="AW200" s="12" t="s">
        <v>35</v>
      </c>
      <c r="AX200" s="12" t="s">
        <v>78</v>
      </c>
      <c r="AY200" s="150" t="s">
        <v>133</v>
      </c>
    </row>
    <row r="201" spans="2:65" s="13" customFormat="1" ht="11.25">
      <c r="B201" s="155"/>
      <c r="D201" s="145" t="s">
        <v>144</v>
      </c>
      <c r="E201" s="156" t="s">
        <v>1</v>
      </c>
      <c r="F201" s="157" t="s">
        <v>247</v>
      </c>
      <c r="H201" s="158">
        <v>550.6</v>
      </c>
      <c r="I201" s="159"/>
      <c r="L201" s="155"/>
      <c r="M201" s="160"/>
      <c r="T201" s="161"/>
      <c r="AT201" s="156" t="s">
        <v>144</v>
      </c>
      <c r="AU201" s="156" t="s">
        <v>87</v>
      </c>
      <c r="AV201" s="13" t="s">
        <v>87</v>
      </c>
      <c r="AW201" s="13" t="s">
        <v>35</v>
      </c>
      <c r="AX201" s="13" t="s">
        <v>21</v>
      </c>
      <c r="AY201" s="156" t="s">
        <v>133</v>
      </c>
    </row>
    <row r="202" spans="2:65" s="1" customFormat="1" ht="33" customHeight="1">
      <c r="B202" s="32"/>
      <c r="C202" s="132" t="s">
        <v>248</v>
      </c>
      <c r="D202" s="132" t="s">
        <v>135</v>
      </c>
      <c r="E202" s="133" t="s">
        <v>249</v>
      </c>
      <c r="F202" s="134" t="s">
        <v>250</v>
      </c>
      <c r="G202" s="135" t="s">
        <v>230</v>
      </c>
      <c r="H202" s="136">
        <v>187.20400000000001</v>
      </c>
      <c r="I202" s="137"/>
      <c r="J202" s="138">
        <f>ROUND(I202*H202,2)</f>
        <v>0</v>
      </c>
      <c r="K202" s="134" t="s">
        <v>139</v>
      </c>
      <c r="L202" s="32"/>
      <c r="M202" s="139" t="s">
        <v>1</v>
      </c>
      <c r="N202" s="140" t="s">
        <v>43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140</v>
      </c>
      <c r="AT202" s="143" t="s">
        <v>135</v>
      </c>
      <c r="AU202" s="143" t="s">
        <v>87</v>
      </c>
      <c r="AY202" s="17" t="s">
        <v>133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21</v>
      </c>
      <c r="BK202" s="144">
        <f>ROUND(I202*H202,2)</f>
        <v>0</v>
      </c>
      <c r="BL202" s="17" t="s">
        <v>140</v>
      </c>
      <c r="BM202" s="143" t="s">
        <v>251</v>
      </c>
    </row>
    <row r="203" spans="2:65" s="1" customFormat="1" ht="19.5">
      <c r="B203" s="32"/>
      <c r="D203" s="145" t="s">
        <v>142</v>
      </c>
      <c r="F203" s="146" t="s">
        <v>252</v>
      </c>
      <c r="I203" s="147"/>
      <c r="L203" s="32"/>
      <c r="M203" s="148"/>
      <c r="T203" s="56"/>
      <c r="AT203" s="17" t="s">
        <v>142</v>
      </c>
      <c r="AU203" s="17" t="s">
        <v>87</v>
      </c>
    </row>
    <row r="204" spans="2:65" s="12" customFormat="1" ht="11.25">
      <c r="B204" s="149"/>
      <c r="D204" s="145" t="s">
        <v>144</v>
      </c>
      <c r="E204" s="150" t="s">
        <v>1</v>
      </c>
      <c r="F204" s="151" t="s">
        <v>253</v>
      </c>
      <c r="H204" s="150" t="s">
        <v>1</v>
      </c>
      <c r="I204" s="152"/>
      <c r="L204" s="149"/>
      <c r="M204" s="153"/>
      <c r="T204" s="154"/>
      <c r="AT204" s="150" t="s">
        <v>144</v>
      </c>
      <c r="AU204" s="150" t="s">
        <v>87</v>
      </c>
      <c r="AV204" s="12" t="s">
        <v>21</v>
      </c>
      <c r="AW204" s="12" t="s">
        <v>35</v>
      </c>
      <c r="AX204" s="12" t="s">
        <v>78</v>
      </c>
      <c r="AY204" s="150" t="s">
        <v>133</v>
      </c>
    </row>
    <row r="205" spans="2:65" s="13" customFormat="1" ht="11.25">
      <c r="B205" s="155"/>
      <c r="D205" s="145" t="s">
        <v>144</v>
      </c>
      <c r="E205" s="156" t="s">
        <v>1</v>
      </c>
      <c r="F205" s="157" t="s">
        <v>254</v>
      </c>
      <c r="H205" s="158">
        <v>187.20400000000001</v>
      </c>
      <c r="I205" s="159"/>
      <c r="L205" s="155"/>
      <c r="M205" s="160"/>
      <c r="T205" s="161"/>
      <c r="AT205" s="156" t="s">
        <v>144</v>
      </c>
      <c r="AU205" s="156" t="s">
        <v>87</v>
      </c>
      <c r="AV205" s="13" t="s">
        <v>87</v>
      </c>
      <c r="AW205" s="13" t="s">
        <v>35</v>
      </c>
      <c r="AX205" s="13" t="s">
        <v>21</v>
      </c>
      <c r="AY205" s="156" t="s">
        <v>133</v>
      </c>
    </row>
    <row r="206" spans="2:65" s="1" customFormat="1" ht="33" customHeight="1">
      <c r="B206" s="32"/>
      <c r="C206" s="132" t="s">
        <v>255</v>
      </c>
      <c r="D206" s="132" t="s">
        <v>135</v>
      </c>
      <c r="E206" s="133" t="s">
        <v>256</v>
      </c>
      <c r="F206" s="134" t="s">
        <v>257</v>
      </c>
      <c r="G206" s="135" t="s">
        <v>230</v>
      </c>
      <c r="H206" s="136">
        <v>264.06</v>
      </c>
      <c r="I206" s="137"/>
      <c r="J206" s="138">
        <f>ROUND(I206*H206,2)</f>
        <v>0</v>
      </c>
      <c r="K206" s="134" t="s">
        <v>139</v>
      </c>
      <c r="L206" s="32"/>
      <c r="M206" s="139" t="s">
        <v>1</v>
      </c>
      <c r="N206" s="140" t="s">
        <v>43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140</v>
      </c>
      <c r="AT206" s="143" t="s">
        <v>135</v>
      </c>
      <c r="AU206" s="143" t="s">
        <v>87</v>
      </c>
      <c r="AY206" s="17" t="s">
        <v>133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21</v>
      </c>
      <c r="BK206" s="144">
        <f>ROUND(I206*H206,2)</f>
        <v>0</v>
      </c>
      <c r="BL206" s="17" t="s">
        <v>140</v>
      </c>
      <c r="BM206" s="143" t="s">
        <v>258</v>
      </c>
    </row>
    <row r="207" spans="2:65" s="1" customFormat="1" ht="29.25">
      <c r="B207" s="32"/>
      <c r="D207" s="145" t="s">
        <v>142</v>
      </c>
      <c r="F207" s="146" t="s">
        <v>259</v>
      </c>
      <c r="I207" s="147"/>
      <c r="L207" s="32"/>
      <c r="M207" s="148"/>
      <c r="T207" s="56"/>
      <c r="AT207" s="17" t="s">
        <v>142</v>
      </c>
      <c r="AU207" s="17" t="s">
        <v>87</v>
      </c>
    </row>
    <row r="208" spans="2:65" s="12" customFormat="1" ht="11.25">
      <c r="B208" s="149"/>
      <c r="D208" s="145" t="s">
        <v>144</v>
      </c>
      <c r="E208" s="150" t="s">
        <v>1</v>
      </c>
      <c r="F208" s="151" t="s">
        <v>260</v>
      </c>
      <c r="H208" s="150" t="s">
        <v>1</v>
      </c>
      <c r="I208" s="152"/>
      <c r="L208" s="149"/>
      <c r="M208" s="153"/>
      <c r="T208" s="154"/>
      <c r="AT208" s="150" t="s">
        <v>144</v>
      </c>
      <c r="AU208" s="150" t="s">
        <v>87</v>
      </c>
      <c r="AV208" s="12" t="s">
        <v>21</v>
      </c>
      <c r="AW208" s="12" t="s">
        <v>35</v>
      </c>
      <c r="AX208" s="12" t="s">
        <v>78</v>
      </c>
      <c r="AY208" s="150" t="s">
        <v>133</v>
      </c>
    </row>
    <row r="209" spans="2:65" s="13" customFormat="1" ht="11.25">
      <c r="B209" s="155"/>
      <c r="D209" s="145" t="s">
        <v>144</v>
      </c>
      <c r="E209" s="156" t="s">
        <v>1</v>
      </c>
      <c r="F209" s="157" t="s">
        <v>261</v>
      </c>
      <c r="H209" s="158">
        <v>264.06</v>
      </c>
      <c r="I209" s="159"/>
      <c r="L209" s="155"/>
      <c r="M209" s="160"/>
      <c r="T209" s="161"/>
      <c r="AT209" s="156" t="s">
        <v>144</v>
      </c>
      <c r="AU209" s="156" t="s">
        <v>87</v>
      </c>
      <c r="AV209" s="13" t="s">
        <v>87</v>
      </c>
      <c r="AW209" s="13" t="s">
        <v>35</v>
      </c>
      <c r="AX209" s="13" t="s">
        <v>78</v>
      </c>
      <c r="AY209" s="156" t="s">
        <v>133</v>
      </c>
    </row>
    <row r="210" spans="2:65" s="14" customFormat="1" ht="11.25">
      <c r="B210" s="162"/>
      <c r="D210" s="145" t="s">
        <v>144</v>
      </c>
      <c r="E210" s="163" t="s">
        <v>1</v>
      </c>
      <c r="F210" s="164" t="s">
        <v>203</v>
      </c>
      <c r="H210" s="165">
        <v>264.06</v>
      </c>
      <c r="I210" s="166"/>
      <c r="L210" s="162"/>
      <c r="M210" s="167"/>
      <c r="T210" s="168"/>
      <c r="AT210" s="163" t="s">
        <v>144</v>
      </c>
      <c r="AU210" s="163" t="s">
        <v>87</v>
      </c>
      <c r="AV210" s="14" t="s">
        <v>140</v>
      </c>
      <c r="AW210" s="14" t="s">
        <v>35</v>
      </c>
      <c r="AX210" s="14" t="s">
        <v>21</v>
      </c>
      <c r="AY210" s="163" t="s">
        <v>133</v>
      </c>
    </row>
    <row r="211" spans="2:65" s="1" customFormat="1" ht="37.9" customHeight="1">
      <c r="B211" s="32"/>
      <c r="C211" s="132" t="s">
        <v>262</v>
      </c>
      <c r="D211" s="132" t="s">
        <v>135</v>
      </c>
      <c r="E211" s="133" t="s">
        <v>263</v>
      </c>
      <c r="F211" s="134" t="s">
        <v>264</v>
      </c>
      <c r="G211" s="135" t="s">
        <v>265</v>
      </c>
      <c r="H211" s="136">
        <v>1</v>
      </c>
      <c r="I211" s="137"/>
      <c r="J211" s="138">
        <f>ROUND(I211*H211,2)</f>
        <v>0</v>
      </c>
      <c r="K211" s="134" t="s">
        <v>1</v>
      </c>
      <c r="L211" s="32"/>
      <c r="M211" s="139" t="s">
        <v>1</v>
      </c>
      <c r="N211" s="140" t="s">
        <v>43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140</v>
      </c>
      <c r="AT211" s="143" t="s">
        <v>135</v>
      </c>
      <c r="AU211" s="143" t="s">
        <v>87</v>
      </c>
      <c r="AY211" s="17" t="s">
        <v>133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21</v>
      </c>
      <c r="BK211" s="144">
        <f>ROUND(I211*H211,2)</f>
        <v>0</v>
      </c>
      <c r="BL211" s="17" t="s">
        <v>140</v>
      </c>
      <c r="BM211" s="143" t="s">
        <v>266</v>
      </c>
    </row>
    <row r="212" spans="2:65" s="1" customFormat="1" ht="19.5">
      <c r="B212" s="32"/>
      <c r="D212" s="145" t="s">
        <v>142</v>
      </c>
      <c r="F212" s="146" t="s">
        <v>264</v>
      </c>
      <c r="I212" s="147"/>
      <c r="L212" s="32"/>
      <c r="M212" s="148"/>
      <c r="T212" s="56"/>
      <c r="AT212" s="17" t="s">
        <v>142</v>
      </c>
      <c r="AU212" s="17" t="s">
        <v>87</v>
      </c>
    </row>
    <row r="213" spans="2:65" s="1" customFormat="1" ht="107.25">
      <c r="B213" s="32"/>
      <c r="D213" s="145" t="s">
        <v>267</v>
      </c>
      <c r="F213" s="169" t="s">
        <v>268</v>
      </c>
      <c r="I213" s="147"/>
      <c r="L213" s="32"/>
      <c r="M213" s="148"/>
      <c r="T213" s="56"/>
      <c r="AT213" s="17" t="s">
        <v>267</v>
      </c>
      <c r="AU213" s="17" t="s">
        <v>87</v>
      </c>
    </row>
    <row r="214" spans="2:65" s="1" customFormat="1" ht="24.2" customHeight="1">
      <c r="B214" s="32"/>
      <c r="C214" s="132" t="s">
        <v>269</v>
      </c>
      <c r="D214" s="132" t="s">
        <v>135</v>
      </c>
      <c r="E214" s="133" t="s">
        <v>270</v>
      </c>
      <c r="F214" s="134" t="s">
        <v>271</v>
      </c>
      <c r="G214" s="135" t="s">
        <v>230</v>
      </c>
      <c r="H214" s="136">
        <v>267.88900000000001</v>
      </c>
      <c r="I214" s="137"/>
      <c r="J214" s="138">
        <f>ROUND(I214*H214,2)</f>
        <v>0</v>
      </c>
      <c r="K214" s="134" t="s">
        <v>1</v>
      </c>
      <c r="L214" s="32"/>
      <c r="M214" s="139" t="s">
        <v>1</v>
      </c>
      <c r="N214" s="140" t="s">
        <v>43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140</v>
      </c>
      <c r="AT214" s="143" t="s">
        <v>135</v>
      </c>
      <c r="AU214" s="143" t="s">
        <v>87</v>
      </c>
      <c r="AY214" s="17" t="s">
        <v>133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21</v>
      </c>
      <c r="BK214" s="144">
        <f>ROUND(I214*H214,2)</f>
        <v>0</v>
      </c>
      <c r="BL214" s="17" t="s">
        <v>140</v>
      </c>
      <c r="BM214" s="143" t="s">
        <v>272</v>
      </c>
    </row>
    <row r="215" spans="2:65" s="1" customFormat="1" ht="19.5">
      <c r="B215" s="32"/>
      <c r="D215" s="145" t="s">
        <v>142</v>
      </c>
      <c r="F215" s="146" t="s">
        <v>273</v>
      </c>
      <c r="I215" s="147"/>
      <c r="L215" s="32"/>
      <c r="M215" s="148"/>
      <c r="T215" s="56"/>
      <c r="AT215" s="17" t="s">
        <v>142</v>
      </c>
      <c r="AU215" s="17" t="s">
        <v>87</v>
      </c>
    </row>
    <row r="216" spans="2:65" s="12" customFormat="1" ht="11.25">
      <c r="B216" s="149"/>
      <c r="D216" s="145" t="s">
        <v>144</v>
      </c>
      <c r="E216" s="150" t="s">
        <v>1</v>
      </c>
      <c r="F216" s="151" t="s">
        <v>274</v>
      </c>
      <c r="H216" s="150" t="s">
        <v>1</v>
      </c>
      <c r="I216" s="152"/>
      <c r="L216" s="149"/>
      <c r="M216" s="153"/>
      <c r="T216" s="154"/>
      <c r="AT216" s="150" t="s">
        <v>144</v>
      </c>
      <c r="AU216" s="150" t="s">
        <v>87</v>
      </c>
      <c r="AV216" s="12" t="s">
        <v>21</v>
      </c>
      <c r="AW216" s="12" t="s">
        <v>35</v>
      </c>
      <c r="AX216" s="12" t="s">
        <v>78</v>
      </c>
      <c r="AY216" s="150" t="s">
        <v>133</v>
      </c>
    </row>
    <row r="217" spans="2:65" s="13" customFormat="1" ht="11.25">
      <c r="B217" s="155"/>
      <c r="D217" s="145" t="s">
        <v>144</v>
      </c>
      <c r="E217" s="156" t="s">
        <v>1</v>
      </c>
      <c r="F217" s="157" t="s">
        <v>275</v>
      </c>
      <c r="H217" s="158">
        <v>187.20400000000001</v>
      </c>
      <c r="I217" s="159"/>
      <c r="L217" s="155"/>
      <c r="M217" s="160"/>
      <c r="T217" s="161"/>
      <c r="AT217" s="156" t="s">
        <v>144</v>
      </c>
      <c r="AU217" s="156" t="s">
        <v>87</v>
      </c>
      <c r="AV217" s="13" t="s">
        <v>87</v>
      </c>
      <c r="AW217" s="13" t="s">
        <v>35</v>
      </c>
      <c r="AX217" s="13" t="s">
        <v>78</v>
      </c>
      <c r="AY217" s="156" t="s">
        <v>133</v>
      </c>
    </row>
    <row r="218" spans="2:65" s="12" customFormat="1" ht="11.25">
      <c r="B218" s="149"/>
      <c r="D218" s="145" t="s">
        <v>144</v>
      </c>
      <c r="E218" s="150" t="s">
        <v>1</v>
      </c>
      <c r="F218" s="151" t="s">
        <v>276</v>
      </c>
      <c r="H218" s="150" t="s">
        <v>1</v>
      </c>
      <c r="I218" s="152"/>
      <c r="L218" s="149"/>
      <c r="M218" s="153"/>
      <c r="T218" s="154"/>
      <c r="AT218" s="150" t="s">
        <v>144</v>
      </c>
      <c r="AU218" s="150" t="s">
        <v>87</v>
      </c>
      <c r="AV218" s="12" t="s">
        <v>21</v>
      </c>
      <c r="AW218" s="12" t="s">
        <v>35</v>
      </c>
      <c r="AX218" s="12" t="s">
        <v>78</v>
      </c>
      <c r="AY218" s="150" t="s">
        <v>133</v>
      </c>
    </row>
    <row r="219" spans="2:65" s="13" customFormat="1" ht="11.25">
      <c r="B219" s="155"/>
      <c r="D219" s="145" t="s">
        <v>144</v>
      </c>
      <c r="E219" s="156" t="s">
        <v>1</v>
      </c>
      <c r="F219" s="157" t="s">
        <v>277</v>
      </c>
      <c r="H219" s="158">
        <v>264.06</v>
      </c>
      <c r="I219" s="159"/>
      <c r="L219" s="155"/>
      <c r="M219" s="160"/>
      <c r="T219" s="161"/>
      <c r="AT219" s="156" t="s">
        <v>144</v>
      </c>
      <c r="AU219" s="156" t="s">
        <v>87</v>
      </c>
      <c r="AV219" s="13" t="s">
        <v>87</v>
      </c>
      <c r="AW219" s="13" t="s">
        <v>35</v>
      </c>
      <c r="AX219" s="13" t="s">
        <v>78</v>
      </c>
      <c r="AY219" s="156" t="s">
        <v>133</v>
      </c>
    </row>
    <row r="220" spans="2:65" s="15" customFormat="1" ht="11.25">
      <c r="B220" s="170"/>
      <c r="D220" s="145" t="s">
        <v>144</v>
      </c>
      <c r="E220" s="171" t="s">
        <v>1</v>
      </c>
      <c r="F220" s="172" t="s">
        <v>278</v>
      </c>
      <c r="H220" s="173">
        <v>451.26400000000001</v>
      </c>
      <c r="I220" s="174"/>
      <c r="L220" s="170"/>
      <c r="M220" s="175"/>
      <c r="T220" s="176"/>
      <c r="AT220" s="171" t="s">
        <v>144</v>
      </c>
      <c r="AU220" s="171" t="s">
        <v>87</v>
      </c>
      <c r="AV220" s="15" t="s">
        <v>152</v>
      </c>
      <c r="AW220" s="15" t="s">
        <v>35</v>
      </c>
      <c r="AX220" s="15" t="s">
        <v>78</v>
      </c>
      <c r="AY220" s="171" t="s">
        <v>133</v>
      </c>
    </row>
    <row r="221" spans="2:65" s="12" customFormat="1" ht="11.25">
      <c r="B221" s="149"/>
      <c r="D221" s="145" t="s">
        <v>144</v>
      </c>
      <c r="E221" s="150" t="s">
        <v>1</v>
      </c>
      <c r="F221" s="151" t="s">
        <v>279</v>
      </c>
      <c r="H221" s="150" t="s">
        <v>1</v>
      </c>
      <c r="I221" s="152"/>
      <c r="L221" s="149"/>
      <c r="M221" s="153"/>
      <c r="T221" s="154"/>
      <c r="AT221" s="150" t="s">
        <v>144</v>
      </c>
      <c r="AU221" s="150" t="s">
        <v>87</v>
      </c>
      <c r="AV221" s="12" t="s">
        <v>21</v>
      </c>
      <c r="AW221" s="12" t="s">
        <v>35</v>
      </c>
      <c r="AX221" s="12" t="s">
        <v>78</v>
      </c>
      <c r="AY221" s="150" t="s">
        <v>133</v>
      </c>
    </row>
    <row r="222" spans="2:65" s="13" customFormat="1" ht="11.25">
      <c r="B222" s="155"/>
      <c r="D222" s="145" t="s">
        <v>144</v>
      </c>
      <c r="E222" s="156" t="s">
        <v>1</v>
      </c>
      <c r="F222" s="157" t="s">
        <v>280</v>
      </c>
      <c r="H222" s="158">
        <v>-183.375</v>
      </c>
      <c r="I222" s="159"/>
      <c r="L222" s="155"/>
      <c r="M222" s="160"/>
      <c r="T222" s="161"/>
      <c r="AT222" s="156" t="s">
        <v>144</v>
      </c>
      <c r="AU222" s="156" t="s">
        <v>87</v>
      </c>
      <c r="AV222" s="13" t="s">
        <v>87</v>
      </c>
      <c r="AW222" s="13" t="s">
        <v>35</v>
      </c>
      <c r="AX222" s="13" t="s">
        <v>78</v>
      </c>
      <c r="AY222" s="156" t="s">
        <v>133</v>
      </c>
    </row>
    <row r="223" spans="2:65" s="15" customFormat="1" ht="11.25">
      <c r="B223" s="170"/>
      <c r="D223" s="145" t="s">
        <v>144</v>
      </c>
      <c r="E223" s="171" t="s">
        <v>1</v>
      </c>
      <c r="F223" s="172" t="s">
        <v>278</v>
      </c>
      <c r="H223" s="173">
        <v>-183.375</v>
      </c>
      <c r="I223" s="174"/>
      <c r="L223" s="170"/>
      <c r="M223" s="175"/>
      <c r="T223" s="176"/>
      <c r="AT223" s="171" t="s">
        <v>144</v>
      </c>
      <c r="AU223" s="171" t="s">
        <v>87</v>
      </c>
      <c r="AV223" s="15" t="s">
        <v>152</v>
      </c>
      <c r="AW223" s="15" t="s">
        <v>35</v>
      </c>
      <c r="AX223" s="15" t="s">
        <v>78</v>
      </c>
      <c r="AY223" s="171" t="s">
        <v>133</v>
      </c>
    </row>
    <row r="224" spans="2:65" s="14" customFormat="1" ht="11.25">
      <c r="B224" s="162"/>
      <c r="D224" s="145" t="s">
        <v>144</v>
      </c>
      <c r="E224" s="163" t="s">
        <v>1</v>
      </c>
      <c r="F224" s="164" t="s">
        <v>203</v>
      </c>
      <c r="H224" s="165">
        <v>267.88900000000001</v>
      </c>
      <c r="I224" s="166"/>
      <c r="L224" s="162"/>
      <c r="M224" s="167"/>
      <c r="T224" s="168"/>
      <c r="AT224" s="163" t="s">
        <v>144</v>
      </c>
      <c r="AU224" s="163" t="s">
        <v>87</v>
      </c>
      <c r="AV224" s="14" t="s">
        <v>140</v>
      </c>
      <c r="AW224" s="14" t="s">
        <v>35</v>
      </c>
      <c r="AX224" s="14" t="s">
        <v>21</v>
      </c>
      <c r="AY224" s="163" t="s">
        <v>133</v>
      </c>
    </row>
    <row r="225" spans="2:65" s="1" customFormat="1" ht="24.2" customHeight="1">
      <c r="B225" s="32"/>
      <c r="C225" s="132" t="s">
        <v>7</v>
      </c>
      <c r="D225" s="132" t="s">
        <v>135</v>
      </c>
      <c r="E225" s="133" t="s">
        <v>281</v>
      </c>
      <c r="F225" s="134" t="s">
        <v>282</v>
      </c>
      <c r="G225" s="135" t="s">
        <v>230</v>
      </c>
      <c r="H225" s="136">
        <v>267.88900000000001</v>
      </c>
      <c r="I225" s="137"/>
      <c r="J225" s="138">
        <f>ROUND(I225*H225,2)</f>
        <v>0</v>
      </c>
      <c r="K225" s="134" t="s">
        <v>139</v>
      </c>
      <c r="L225" s="32"/>
      <c r="M225" s="139" t="s">
        <v>1</v>
      </c>
      <c r="N225" s="140" t="s">
        <v>43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140</v>
      </c>
      <c r="AT225" s="143" t="s">
        <v>135</v>
      </c>
      <c r="AU225" s="143" t="s">
        <v>87</v>
      </c>
      <c r="AY225" s="17" t="s">
        <v>133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21</v>
      </c>
      <c r="BK225" s="144">
        <f>ROUND(I225*H225,2)</f>
        <v>0</v>
      </c>
      <c r="BL225" s="17" t="s">
        <v>140</v>
      </c>
      <c r="BM225" s="143" t="s">
        <v>283</v>
      </c>
    </row>
    <row r="226" spans="2:65" s="1" customFormat="1" ht="29.25">
      <c r="B226" s="32"/>
      <c r="D226" s="145" t="s">
        <v>142</v>
      </c>
      <c r="F226" s="146" t="s">
        <v>284</v>
      </c>
      <c r="I226" s="147"/>
      <c r="L226" s="32"/>
      <c r="M226" s="148"/>
      <c r="T226" s="56"/>
      <c r="AT226" s="17" t="s">
        <v>142</v>
      </c>
      <c r="AU226" s="17" t="s">
        <v>87</v>
      </c>
    </row>
    <row r="227" spans="2:65" s="12" customFormat="1" ht="11.25">
      <c r="B227" s="149"/>
      <c r="D227" s="145" t="s">
        <v>144</v>
      </c>
      <c r="E227" s="150" t="s">
        <v>1</v>
      </c>
      <c r="F227" s="151" t="s">
        <v>274</v>
      </c>
      <c r="H227" s="150" t="s">
        <v>1</v>
      </c>
      <c r="I227" s="152"/>
      <c r="L227" s="149"/>
      <c r="M227" s="153"/>
      <c r="T227" s="154"/>
      <c r="AT227" s="150" t="s">
        <v>144</v>
      </c>
      <c r="AU227" s="150" t="s">
        <v>87</v>
      </c>
      <c r="AV227" s="12" t="s">
        <v>21</v>
      </c>
      <c r="AW227" s="12" t="s">
        <v>35</v>
      </c>
      <c r="AX227" s="12" t="s">
        <v>78</v>
      </c>
      <c r="AY227" s="150" t="s">
        <v>133</v>
      </c>
    </row>
    <row r="228" spans="2:65" s="13" customFormat="1" ht="11.25">
      <c r="B228" s="155"/>
      <c r="D228" s="145" t="s">
        <v>144</v>
      </c>
      <c r="E228" s="156" t="s">
        <v>1</v>
      </c>
      <c r="F228" s="157" t="s">
        <v>275</v>
      </c>
      <c r="H228" s="158">
        <v>187.20400000000001</v>
      </c>
      <c r="I228" s="159"/>
      <c r="L228" s="155"/>
      <c r="M228" s="160"/>
      <c r="T228" s="161"/>
      <c r="AT228" s="156" t="s">
        <v>144</v>
      </c>
      <c r="AU228" s="156" t="s">
        <v>87</v>
      </c>
      <c r="AV228" s="13" t="s">
        <v>87</v>
      </c>
      <c r="AW228" s="13" t="s">
        <v>35</v>
      </c>
      <c r="AX228" s="13" t="s">
        <v>78</v>
      </c>
      <c r="AY228" s="156" t="s">
        <v>133</v>
      </c>
    </row>
    <row r="229" spans="2:65" s="12" customFormat="1" ht="11.25">
      <c r="B229" s="149"/>
      <c r="D229" s="145" t="s">
        <v>144</v>
      </c>
      <c r="E229" s="150" t="s">
        <v>1</v>
      </c>
      <c r="F229" s="151" t="s">
        <v>276</v>
      </c>
      <c r="H229" s="150" t="s">
        <v>1</v>
      </c>
      <c r="I229" s="152"/>
      <c r="L229" s="149"/>
      <c r="M229" s="153"/>
      <c r="T229" s="154"/>
      <c r="AT229" s="150" t="s">
        <v>144</v>
      </c>
      <c r="AU229" s="150" t="s">
        <v>87</v>
      </c>
      <c r="AV229" s="12" t="s">
        <v>21</v>
      </c>
      <c r="AW229" s="12" t="s">
        <v>35</v>
      </c>
      <c r="AX229" s="12" t="s">
        <v>78</v>
      </c>
      <c r="AY229" s="150" t="s">
        <v>133</v>
      </c>
    </row>
    <row r="230" spans="2:65" s="13" customFormat="1" ht="11.25">
      <c r="B230" s="155"/>
      <c r="D230" s="145" t="s">
        <v>144</v>
      </c>
      <c r="E230" s="156" t="s">
        <v>1</v>
      </c>
      <c r="F230" s="157" t="s">
        <v>277</v>
      </c>
      <c r="H230" s="158">
        <v>264.06</v>
      </c>
      <c r="I230" s="159"/>
      <c r="L230" s="155"/>
      <c r="M230" s="160"/>
      <c r="T230" s="161"/>
      <c r="AT230" s="156" t="s">
        <v>144</v>
      </c>
      <c r="AU230" s="156" t="s">
        <v>87</v>
      </c>
      <c r="AV230" s="13" t="s">
        <v>87</v>
      </c>
      <c r="AW230" s="13" t="s">
        <v>35</v>
      </c>
      <c r="AX230" s="13" t="s">
        <v>78</v>
      </c>
      <c r="AY230" s="156" t="s">
        <v>133</v>
      </c>
    </row>
    <row r="231" spans="2:65" s="15" customFormat="1" ht="11.25">
      <c r="B231" s="170"/>
      <c r="D231" s="145" t="s">
        <v>144</v>
      </c>
      <c r="E231" s="171" t="s">
        <v>1</v>
      </c>
      <c r="F231" s="172" t="s">
        <v>278</v>
      </c>
      <c r="H231" s="173">
        <v>451.26400000000001</v>
      </c>
      <c r="I231" s="174"/>
      <c r="L231" s="170"/>
      <c r="M231" s="175"/>
      <c r="T231" s="176"/>
      <c r="AT231" s="171" t="s">
        <v>144</v>
      </c>
      <c r="AU231" s="171" t="s">
        <v>87</v>
      </c>
      <c r="AV231" s="15" t="s">
        <v>152</v>
      </c>
      <c r="AW231" s="15" t="s">
        <v>35</v>
      </c>
      <c r="AX231" s="15" t="s">
        <v>78</v>
      </c>
      <c r="AY231" s="171" t="s">
        <v>133</v>
      </c>
    </row>
    <row r="232" spans="2:65" s="12" customFormat="1" ht="11.25">
      <c r="B232" s="149"/>
      <c r="D232" s="145" t="s">
        <v>144</v>
      </c>
      <c r="E232" s="150" t="s">
        <v>1</v>
      </c>
      <c r="F232" s="151" t="s">
        <v>279</v>
      </c>
      <c r="H232" s="150" t="s">
        <v>1</v>
      </c>
      <c r="I232" s="152"/>
      <c r="L232" s="149"/>
      <c r="M232" s="153"/>
      <c r="T232" s="154"/>
      <c r="AT232" s="150" t="s">
        <v>144</v>
      </c>
      <c r="AU232" s="150" t="s">
        <v>87</v>
      </c>
      <c r="AV232" s="12" t="s">
        <v>21</v>
      </c>
      <c r="AW232" s="12" t="s">
        <v>35</v>
      </c>
      <c r="AX232" s="12" t="s">
        <v>78</v>
      </c>
      <c r="AY232" s="150" t="s">
        <v>133</v>
      </c>
    </row>
    <row r="233" spans="2:65" s="13" customFormat="1" ht="11.25">
      <c r="B233" s="155"/>
      <c r="D233" s="145" t="s">
        <v>144</v>
      </c>
      <c r="E233" s="156" t="s">
        <v>1</v>
      </c>
      <c r="F233" s="157" t="s">
        <v>280</v>
      </c>
      <c r="H233" s="158">
        <v>-183.375</v>
      </c>
      <c r="I233" s="159"/>
      <c r="L233" s="155"/>
      <c r="M233" s="160"/>
      <c r="T233" s="161"/>
      <c r="AT233" s="156" t="s">
        <v>144</v>
      </c>
      <c r="AU233" s="156" t="s">
        <v>87</v>
      </c>
      <c r="AV233" s="13" t="s">
        <v>87</v>
      </c>
      <c r="AW233" s="13" t="s">
        <v>35</v>
      </c>
      <c r="AX233" s="13" t="s">
        <v>78</v>
      </c>
      <c r="AY233" s="156" t="s">
        <v>133</v>
      </c>
    </row>
    <row r="234" spans="2:65" s="15" customFormat="1" ht="11.25">
      <c r="B234" s="170"/>
      <c r="D234" s="145" t="s">
        <v>144</v>
      </c>
      <c r="E234" s="171" t="s">
        <v>1</v>
      </c>
      <c r="F234" s="172" t="s">
        <v>278</v>
      </c>
      <c r="H234" s="173">
        <v>-183.375</v>
      </c>
      <c r="I234" s="174"/>
      <c r="L234" s="170"/>
      <c r="M234" s="175"/>
      <c r="T234" s="176"/>
      <c r="AT234" s="171" t="s">
        <v>144</v>
      </c>
      <c r="AU234" s="171" t="s">
        <v>87</v>
      </c>
      <c r="AV234" s="15" t="s">
        <v>152</v>
      </c>
      <c r="AW234" s="15" t="s">
        <v>35</v>
      </c>
      <c r="AX234" s="15" t="s">
        <v>78</v>
      </c>
      <c r="AY234" s="171" t="s">
        <v>133</v>
      </c>
    </row>
    <row r="235" spans="2:65" s="14" customFormat="1" ht="11.25">
      <c r="B235" s="162"/>
      <c r="D235" s="145" t="s">
        <v>144</v>
      </c>
      <c r="E235" s="163" t="s">
        <v>1</v>
      </c>
      <c r="F235" s="164" t="s">
        <v>203</v>
      </c>
      <c r="H235" s="165">
        <v>267.88900000000001</v>
      </c>
      <c r="I235" s="166"/>
      <c r="L235" s="162"/>
      <c r="M235" s="167"/>
      <c r="T235" s="168"/>
      <c r="AT235" s="163" t="s">
        <v>144</v>
      </c>
      <c r="AU235" s="163" t="s">
        <v>87</v>
      </c>
      <c r="AV235" s="14" t="s">
        <v>140</v>
      </c>
      <c r="AW235" s="14" t="s">
        <v>35</v>
      </c>
      <c r="AX235" s="14" t="s">
        <v>21</v>
      </c>
      <c r="AY235" s="163" t="s">
        <v>133</v>
      </c>
    </row>
    <row r="236" spans="2:65" s="1" customFormat="1" ht="24.2" customHeight="1">
      <c r="B236" s="32"/>
      <c r="C236" s="132" t="s">
        <v>285</v>
      </c>
      <c r="D236" s="132" t="s">
        <v>135</v>
      </c>
      <c r="E236" s="133" t="s">
        <v>286</v>
      </c>
      <c r="F236" s="134" t="s">
        <v>287</v>
      </c>
      <c r="G236" s="135" t="s">
        <v>230</v>
      </c>
      <c r="H236" s="136">
        <v>74</v>
      </c>
      <c r="I236" s="137"/>
      <c r="J236" s="138">
        <f>ROUND(I236*H236,2)</f>
        <v>0</v>
      </c>
      <c r="K236" s="134" t="s">
        <v>139</v>
      </c>
      <c r="L236" s="32"/>
      <c r="M236" s="139" t="s">
        <v>1</v>
      </c>
      <c r="N236" s="140" t="s">
        <v>43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140</v>
      </c>
      <c r="AT236" s="143" t="s">
        <v>135</v>
      </c>
      <c r="AU236" s="143" t="s">
        <v>87</v>
      </c>
      <c r="AY236" s="17" t="s">
        <v>133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21</v>
      </c>
      <c r="BK236" s="144">
        <f>ROUND(I236*H236,2)</f>
        <v>0</v>
      </c>
      <c r="BL236" s="17" t="s">
        <v>140</v>
      </c>
      <c r="BM236" s="143" t="s">
        <v>288</v>
      </c>
    </row>
    <row r="237" spans="2:65" s="1" customFormat="1" ht="29.25">
      <c r="B237" s="32"/>
      <c r="D237" s="145" t="s">
        <v>142</v>
      </c>
      <c r="F237" s="146" t="s">
        <v>289</v>
      </c>
      <c r="I237" s="147"/>
      <c r="L237" s="32"/>
      <c r="M237" s="148"/>
      <c r="T237" s="56"/>
      <c r="AT237" s="17" t="s">
        <v>142</v>
      </c>
      <c r="AU237" s="17" t="s">
        <v>87</v>
      </c>
    </row>
    <row r="238" spans="2:65" s="12" customFormat="1" ht="11.25">
      <c r="B238" s="149"/>
      <c r="D238" s="145" t="s">
        <v>144</v>
      </c>
      <c r="E238" s="150" t="s">
        <v>1</v>
      </c>
      <c r="F238" s="151" t="s">
        <v>290</v>
      </c>
      <c r="H238" s="150" t="s">
        <v>1</v>
      </c>
      <c r="I238" s="152"/>
      <c r="L238" s="149"/>
      <c r="M238" s="153"/>
      <c r="T238" s="154"/>
      <c r="AT238" s="150" t="s">
        <v>144</v>
      </c>
      <c r="AU238" s="150" t="s">
        <v>87</v>
      </c>
      <c r="AV238" s="12" t="s">
        <v>21</v>
      </c>
      <c r="AW238" s="12" t="s">
        <v>35</v>
      </c>
      <c r="AX238" s="12" t="s">
        <v>78</v>
      </c>
      <c r="AY238" s="150" t="s">
        <v>133</v>
      </c>
    </row>
    <row r="239" spans="2:65" s="13" customFormat="1" ht="11.25">
      <c r="B239" s="155"/>
      <c r="D239" s="145" t="s">
        <v>144</v>
      </c>
      <c r="E239" s="156" t="s">
        <v>1</v>
      </c>
      <c r="F239" s="157" t="s">
        <v>291</v>
      </c>
      <c r="H239" s="158">
        <v>74</v>
      </c>
      <c r="I239" s="159"/>
      <c r="L239" s="155"/>
      <c r="M239" s="160"/>
      <c r="T239" s="161"/>
      <c r="AT239" s="156" t="s">
        <v>144</v>
      </c>
      <c r="AU239" s="156" t="s">
        <v>87</v>
      </c>
      <c r="AV239" s="13" t="s">
        <v>87</v>
      </c>
      <c r="AW239" s="13" t="s">
        <v>35</v>
      </c>
      <c r="AX239" s="13" t="s">
        <v>21</v>
      </c>
      <c r="AY239" s="156" t="s">
        <v>133</v>
      </c>
    </row>
    <row r="240" spans="2:65" s="1" customFormat="1" ht="21.75" customHeight="1">
      <c r="B240" s="32"/>
      <c r="C240" s="177" t="s">
        <v>292</v>
      </c>
      <c r="D240" s="177" t="s">
        <v>293</v>
      </c>
      <c r="E240" s="178" t="s">
        <v>294</v>
      </c>
      <c r="F240" s="179" t="s">
        <v>295</v>
      </c>
      <c r="G240" s="180" t="s">
        <v>296</v>
      </c>
      <c r="H240" s="181">
        <v>239.76</v>
      </c>
      <c r="I240" s="182"/>
      <c r="J240" s="183">
        <f>ROUND(I240*H240,2)</f>
        <v>0</v>
      </c>
      <c r="K240" s="179" t="s">
        <v>139</v>
      </c>
      <c r="L240" s="184"/>
      <c r="M240" s="185" t="s">
        <v>1</v>
      </c>
      <c r="N240" s="186" t="s">
        <v>43</v>
      </c>
      <c r="P240" s="141">
        <f>O240*H240</f>
        <v>0</v>
      </c>
      <c r="Q240" s="141">
        <v>1</v>
      </c>
      <c r="R240" s="141">
        <f>Q240*H240</f>
        <v>239.76</v>
      </c>
      <c r="S240" s="141">
        <v>0</v>
      </c>
      <c r="T240" s="142">
        <f>S240*H240</f>
        <v>0</v>
      </c>
      <c r="AR240" s="143" t="s">
        <v>183</v>
      </c>
      <c r="AT240" s="143" t="s">
        <v>293</v>
      </c>
      <c r="AU240" s="143" t="s">
        <v>87</v>
      </c>
      <c r="AY240" s="17" t="s">
        <v>133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21</v>
      </c>
      <c r="BK240" s="144">
        <f>ROUND(I240*H240,2)</f>
        <v>0</v>
      </c>
      <c r="BL240" s="17" t="s">
        <v>140</v>
      </c>
      <c r="BM240" s="143" t="s">
        <v>297</v>
      </c>
    </row>
    <row r="241" spans="2:65" s="1" customFormat="1" ht="11.25">
      <c r="B241" s="32"/>
      <c r="D241" s="145" t="s">
        <v>142</v>
      </c>
      <c r="F241" s="146" t="s">
        <v>298</v>
      </c>
      <c r="I241" s="147"/>
      <c r="L241" s="32"/>
      <c r="M241" s="148"/>
      <c r="T241" s="56"/>
      <c r="AT241" s="17" t="s">
        <v>142</v>
      </c>
      <c r="AU241" s="17" t="s">
        <v>87</v>
      </c>
    </row>
    <row r="242" spans="2:65" s="13" customFormat="1" ht="11.25">
      <c r="B242" s="155"/>
      <c r="D242" s="145" t="s">
        <v>144</v>
      </c>
      <c r="E242" s="156" t="s">
        <v>1</v>
      </c>
      <c r="F242" s="157" t="s">
        <v>299</v>
      </c>
      <c r="H242" s="158">
        <v>133.19999999999999</v>
      </c>
      <c r="I242" s="159"/>
      <c r="L242" s="155"/>
      <c r="M242" s="160"/>
      <c r="T242" s="161"/>
      <c r="AT242" s="156" t="s">
        <v>144</v>
      </c>
      <c r="AU242" s="156" t="s">
        <v>87</v>
      </c>
      <c r="AV242" s="13" t="s">
        <v>87</v>
      </c>
      <c r="AW242" s="13" t="s">
        <v>35</v>
      </c>
      <c r="AX242" s="13" t="s">
        <v>21</v>
      </c>
      <c r="AY242" s="156" t="s">
        <v>133</v>
      </c>
    </row>
    <row r="243" spans="2:65" s="13" customFormat="1" ht="11.25">
      <c r="B243" s="155"/>
      <c r="D243" s="145" t="s">
        <v>144</v>
      </c>
      <c r="F243" s="157" t="s">
        <v>300</v>
      </c>
      <c r="H243" s="158">
        <v>239.76</v>
      </c>
      <c r="I243" s="159"/>
      <c r="L243" s="155"/>
      <c r="M243" s="160"/>
      <c r="T243" s="161"/>
      <c r="AT243" s="156" t="s">
        <v>144</v>
      </c>
      <c r="AU243" s="156" t="s">
        <v>87</v>
      </c>
      <c r="AV243" s="13" t="s">
        <v>87</v>
      </c>
      <c r="AW243" s="13" t="s">
        <v>4</v>
      </c>
      <c r="AX243" s="13" t="s">
        <v>21</v>
      </c>
      <c r="AY243" s="156" t="s">
        <v>133</v>
      </c>
    </row>
    <row r="244" spans="2:65" s="1" customFormat="1" ht="16.5" customHeight="1">
      <c r="B244" s="32"/>
      <c r="C244" s="132" t="s">
        <v>301</v>
      </c>
      <c r="D244" s="132" t="s">
        <v>135</v>
      </c>
      <c r="E244" s="133" t="s">
        <v>302</v>
      </c>
      <c r="F244" s="134" t="s">
        <v>303</v>
      </c>
      <c r="G244" s="135" t="s">
        <v>230</v>
      </c>
      <c r="H244" s="136">
        <v>267.88900000000001</v>
      </c>
      <c r="I244" s="137"/>
      <c r="J244" s="138">
        <f>ROUND(I244*H244,2)</f>
        <v>0</v>
      </c>
      <c r="K244" s="134" t="s">
        <v>1</v>
      </c>
      <c r="L244" s="32"/>
      <c r="M244" s="139" t="s">
        <v>1</v>
      </c>
      <c r="N244" s="140" t="s">
        <v>43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140</v>
      </c>
      <c r="AT244" s="143" t="s">
        <v>135</v>
      </c>
      <c r="AU244" s="143" t="s">
        <v>87</v>
      </c>
      <c r="AY244" s="17" t="s">
        <v>133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21</v>
      </c>
      <c r="BK244" s="144">
        <f>ROUND(I244*H244,2)</f>
        <v>0</v>
      </c>
      <c r="BL244" s="17" t="s">
        <v>140</v>
      </c>
      <c r="BM244" s="143" t="s">
        <v>304</v>
      </c>
    </row>
    <row r="245" spans="2:65" s="1" customFormat="1" ht="19.5">
      <c r="B245" s="32"/>
      <c r="D245" s="145" t="s">
        <v>142</v>
      </c>
      <c r="F245" s="146" t="s">
        <v>305</v>
      </c>
      <c r="I245" s="147"/>
      <c r="L245" s="32"/>
      <c r="M245" s="148"/>
      <c r="T245" s="56"/>
      <c r="AT245" s="17" t="s">
        <v>142</v>
      </c>
      <c r="AU245" s="17" t="s">
        <v>87</v>
      </c>
    </row>
    <row r="246" spans="2:65" s="1" customFormat="1" ht="33" customHeight="1">
      <c r="B246" s="32"/>
      <c r="C246" s="132" t="s">
        <v>306</v>
      </c>
      <c r="D246" s="132" t="s">
        <v>135</v>
      </c>
      <c r="E246" s="133" t="s">
        <v>307</v>
      </c>
      <c r="F246" s="134" t="s">
        <v>308</v>
      </c>
      <c r="G246" s="135" t="s">
        <v>296</v>
      </c>
      <c r="H246" s="136">
        <v>482.2</v>
      </c>
      <c r="I246" s="137"/>
      <c r="J246" s="138">
        <f>ROUND(I246*H246,2)</f>
        <v>0</v>
      </c>
      <c r="K246" s="134" t="s">
        <v>139</v>
      </c>
      <c r="L246" s="32"/>
      <c r="M246" s="139" t="s">
        <v>1</v>
      </c>
      <c r="N246" s="140" t="s">
        <v>43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140</v>
      </c>
      <c r="AT246" s="143" t="s">
        <v>135</v>
      </c>
      <c r="AU246" s="143" t="s">
        <v>87</v>
      </c>
      <c r="AY246" s="17" t="s">
        <v>133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21</v>
      </c>
      <c r="BK246" s="144">
        <f>ROUND(I246*H246,2)</f>
        <v>0</v>
      </c>
      <c r="BL246" s="17" t="s">
        <v>140</v>
      </c>
      <c r="BM246" s="143" t="s">
        <v>309</v>
      </c>
    </row>
    <row r="247" spans="2:65" s="1" customFormat="1" ht="29.25">
      <c r="B247" s="32"/>
      <c r="D247" s="145" t="s">
        <v>142</v>
      </c>
      <c r="F247" s="146" t="s">
        <v>310</v>
      </c>
      <c r="I247" s="147"/>
      <c r="L247" s="32"/>
      <c r="M247" s="148"/>
      <c r="T247" s="56"/>
      <c r="AT247" s="17" t="s">
        <v>142</v>
      </c>
      <c r="AU247" s="17" t="s">
        <v>87</v>
      </c>
    </row>
    <row r="248" spans="2:65" s="13" customFormat="1" ht="11.25">
      <c r="B248" s="155"/>
      <c r="D248" s="145" t="s">
        <v>144</v>
      </c>
      <c r="E248" s="156" t="s">
        <v>1</v>
      </c>
      <c r="F248" s="157" t="s">
        <v>311</v>
      </c>
      <c r="H248" s="158">
        <v>482.2</v>
      </c>
      <c r="I248" s="159"/>
      <c r="L248" s="155"/>
      <c r="M248" s="160"/>
      <c r="T248" s="161"/>
      <c r="AT248" s="156" t="s">
        <v>144</v>
      </c>
      <c r="AU248" s="156" t="s">
        <v>87</v>
      </c>
      <c r="AV248" s="13" t="s">
        <v>87</v>
      </c>
      <c r="AW248" s="13" t="s">
        <v>35</v>
      </c>
      <c r="AX248" s="13" t="s">
        <v>21</v>
      </c>
      <c r="AY248" s="156" t="s">
        <v>133</v>
      </c>
    </row>
    <row r="249" spans="2:65" s="1" customFormat="1" ht="24.2" customHeight="1">
      <c r="B249" s="32"/>
      <c r="C249" s="132" t="s">
        <v>312</v>
      </c>
      <c r="D249" s="132" t="s">
        <v>135</v>
      </c>
      <c r="E249" s="133" t="s">
        <v>313</v>
      </c>
      <c r="F249" s="134" t="s">
        <v>314</v>
      </c>
      <c r="G249" s="135" t="s">
        <v>230</v>
      </c>
      <c r="H249" s="136">
        <v>183.375</v>
      </c>
      <c r="I249" s="137"/>
      <c r="J249" s="138">
        <f>ROUND(I249*H249,2)</f>
        <v>0</v>
      </c>
      <c r="K249" s="134" t="s">
        <v>139</v>
      </c>
      <c r="L249" s="32"/>
      <c r="M249" s="139" t="s">
        <v>1</v>
      </c>
      <c r="N249" s="140" t="s">
        <v>43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140</v>
      </c>
      <c r="AT249" s="143" t="s">
        <v>135</v>
      </c>
      <c r="AU249" s="143" t="s">
        <v>87</v>
      </c>
      <c r="AY249" s="17" t="s">
        <v>133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21</v>
      </c>
      <c r="BK249" s="144">
        <f>ROUND(I249*H249,2)</f>
        <v>0</v>
      </c>
      <c r="BL249" s="17" t="s">
        <v>140</v>
      </c>
      <c r="BM249" s="143" t="s">
        <v>315</v>
      </c>
    </row>
    <row r="250" spans="2:65" s="1" customFormat="1" ht="29.25">
      <c r="B250" s="32"/>
      <c r="D250" s="145" t="s">
        <v>142</v>
      </c>
      <c r="F250" s="146" t="s">
        <v>316</v>
      </c>
      <c r="I250" s="147"/>
      <c r="L250" s="32"/>
      <c r="M250" s="148"/>
      <c r="T250" s="56"/>
      <c r="AT250" s="17" t="s">
        <v>142</v>
      </c>
      <c r="AU250" s="17" t="s">
        <v>87</v>
      </c>
    </row>
    <row r="251" spans="2:65" s="12" customFormat="1" ht="11.25">
      <c r="B251" s="149"/>
      <c r="D251" s="145" t="s">
        <v>144</v>
      </c>
      <c r="E251" s="150" t="s">
        <v>1</v>
      </c>
      <c r="F251" s="151" t="s">
        <v>317</v>
      </c>
      <c r="H251" s="150" t="s">
        <v>1</v>
      </c>
      <c r="I251" s="152"/>
      <c r="L251" s="149"/>
      <c r="M251" s="153"/>
      <c r="T251" s="154"/>
      <c r="AT251" s="150" t="s">
        <v>144</v>
      </c>
      <c r="AU251" s="150" t="s">
        <v>87</v>
      </c>
      <c r="AV251" s="12" t="s">
        <v>21</v>
      </c>
      <c r="AW251" s="12" t="s">
        <v>35</v>
      </c>
      <c r="AX251" s="12" t="s">
        <v>78</v>
      </c>
      <c r="AY251" s="150" t="s">
        <v>133</v>
      </c>
    </row>
    <row r="252" spans="2:65" s="13" customFormat="1" ht="11.25">
      <c r="B252" s="155"/>
      <c r="D252" s="145" t="s">
        <v>144</v>
      </c>
      <c r="E252" s="156" t="s">
        <v>1</v>
      </c>
      <c r="F252" s="157" t="s">
        <v>318</v>
      </c>
      <c r="H252" s="158">
        <v>183.375</v>
      </c>
      <c r="I252" s="159"/>
      <c r="L252" s="155"/>
      <c r="M252" s="160"/>
      <c r="T252" s="161"/>
      <c r="AT252" s="156" t="s">
        <v>144</v>
      </c>
      <c r="AU252" s="156" t="s">
        <v>87</v>
      </c>
      <c r="AV252" s="13" t="s">
        <v>87</v>
      </c>
      <c r="AW252" s="13" t="s">
        <v>35</v>
      </c>
      <c r="AX252" s="13" t="s">
        <v>21</v>
      </c>
      <c r="AY252" s="156" t="s">
        <v>133</v>
      </c>
    </row>
    <row r="253" spans="2:65" s="1" customFormat="1" ht="24.2" customHeight="1">
      <c r="B253" s="32"/>
      <c r="C253" s="132" t="s">
        <v>319</v>
      </c>
      <c r="D253" s="132" t="s">
        <v>135</v>
      </c>
      <c r="E253" s="133" t="s">
        <v>320</v>
      </c>
      <c r="F253" s="134" t="s">
        <v>321</v>
      </c>
      <c r="G253" s="135" t="s">
        <v>230</v>
      </c>
      <c r="H253" s="136">
        <v>73.349999999999994</v>
      </c>
      <c r="I253" s="137"/>
      <c r="J253" s="138">
        <f>ROUND(I253*H253,2)</f>
        <v>0</v>
      </c>
      <c r="K253" s="134" t="s">
        <v>139</v>
      </c>
      <c r="L253" s="32"/>
      <c r="M253" s="139" t="s">
        <v>1</v>
      </c>
      <c r="N253" s="140" t="s">
        <v>43</v>
      </c>
      <c r="P253" s="141">
        <f>O253*H253</f>
        <v>0</v>
      </c>
      <c r="Q253" s="141">
        <v>0</v>
      </c>
      <c r="R253" s="141">
        <f>Q253*H253</f>
        <v>0</v>
      </c>
      <c r="S253" s="141">
        <v>0</v>
      </c>
      <c r="T253" s="142">
        <f>S253*H253</f>
        <v>0</v>
      </c>
      <c r="AR253" s="143" t="s">
        <v>140</v>
      </c>
      <c r="AT253" s="143" t="s">
        <v>135</v>
      </c>
      <c r="AU253" s="143" t="s">
        <v>87</v>
      </c>
      <c r="AY253" s="17" t="s">
        <v>133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21</v>
      </c>
      <c r="BK253" s="144">
        <f>ROUND(I253*H253,2)</f>
        <v>0</v>
      </c>
      <c r="BL253" s="17" t="s">
        <v>140</v>
      </c>
      <c r="BM253" s="143" t="s">
        <v>322</v>
      </c>
    </row>
    <row r="254" spans="2:65" s="1" customFormat="1" ht="39">
      <c r="B254" s="32"/>
      <c r="D254" s="145" t="s">
        <v>142</v>
      </c>
      <c r="F254" s="146" t="s">
        <v>323</v>
      </c>
      <c r="I254" s="147"/>
      <c r="L254" s="32"/>
      <c r="M254" s="148"/>
      <c r="T254" s="56"/>
      <c r="AT254" s="17" t="s">
        <v>142</v>
      </c>
      <c r="AU254" s="17" t="s">
        <v>87</v>
      </c>
    </row>
    <row r="255" spans="2:65" s="12" customFormat="1" ht="11.25">
      <c r="B255" s="149"/>
      <c r="D255" s="145" t="s">
        <v>144</v>
      </c>
      <c r="E255" s="150" t="s">
        <v>1</v>
      </c>
      <c r="F255" s="151" t="s">
        <v>324</v>
      </c>
      <c r="H255" s="150" t="s">
        <v>1</v>
      </c>
      <c r="I255" s="152"/>
      <c r="L255" s="149"/>
      <c r="M255" s="153"/>
      <c r="T255" s="154"/>
      <c r="AT255" s="150" t="s">
        <v>144</v>
      </c>
      <c r="AU255" s="150" t="s">
        <v>87</v>
      </c>
      <c r="AV255" s="12" t="s">
        <v>21</v>
      </c>
      <c r="AW255" s="12" t="s">
        <v>35</v>
      </c>
      <c r="AX255" s="12" t="s">
        <v>78</v>
      </c>
      <c r="AY255" s="150" t="s">
        <v>133</v>
      </c>
    </row>
    <row r="256" spans="2:65" s="13" customFormat="1" ht="11.25">
      <c r="B256" s="155"/>
      <c r="D256" s="145" t="s">
        <v>144</v>
      </c>
      <c r="E256" s="156" t="s">
        <v>1</v>
      </c>
      <c r="F256" s="157" t="s">
        <v>325</v>
      </c>
      <c r="H256" s="158">
        <v>73.349999999999994</v>
      </c>
      <c r="I256" s="159"/>
      <c r="L256" s="155"/>
      <c r="M256" s="160"/>
      <c r="T256" s="161"/>
      <c r="AT256" s="156" t="s">
        <v>144</v>
      </c>
      <c r="AU256" s="156" t="s">
        <v>87</v>
      </c>
      <c r="AV256" s="13" t="s">
        <v>87</v>
      </c>
      <c r="AW256" s="13" t="s">
        <v>35</v>
      </c>
      <c r="AX256" s="13" t="s">
        <v>21</v>
      </c>
      <c r="AY256" s="156" t="s">
        <v>133</v>
      </c>
    </row>
    <row r="257" spans="2:65" s="1" customFormat="1" ht="16.5" customHeight="1">
      <c r="B257" s="32"/>
      <c r="C257" s="177" t="s">
        <v>326</v>
      </c>
      <c r="D257" s="177" t="s">
        <v>293</v>
      </c>
      <c r="E257" s="178" t="s">
        <v>327</v>
      </c>
      <c r="F257" s="179" t="s">
        <v>328</v>
      </c>
      <c r="G257" s="180" t="s">
        <v>296</v>
      </c>
      <c r="H257" s="181">
        <v>124.69499999999999</v>
      </c>
      <c r="I257" s="182"/>
      <c r="J257" s="183">
        <f>ROUND(I257*H257,2)</f>
        <v>0</v>
      </c>
      <c r="K257" s="179" t="s">
        <v>139</v>
      </c>
      <c r="L257" s="184"/>
      <c r="M257" s="185" t="s">
        <v>1</v>
      </c>
      <c r="N257" s="186" t="s">
        <v>43</v>
      </c>
      <c r="P257" s="141">
        <f>O257*H257</f>
        <v>0</v>
      </c>
      <c r="Q257" s="141">
        <v>1</v>
      </c>
      <c r="R257" s="141">
        <f>Q257*H257</f>
        <v>124.69499999999999</v>
      </c>
      <c r="S257" s="141">
        <v>0</v>
      </c>
      <c r="T257" s="142">
        <f>S257*H257</f>
        <v>0</v>
      </c>
      <c r="AR257" s="143" t="s">
        <v>329</v>
      </c>
      <c r="AT257" s="143" t="s">
        <v>293</v>
      </c>
      <c r="AU257" s="143" t="s">
        <v>87</v>
      </c>
      <c r="AY257" s="17" t="s">
        <v>133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21</v>
      </c>
      <c r="BK257" s="144">
        <f>ROUND(I257*H257,2)</f>
        <v>0</v>
      </c>
      <c r="BL257" s="17" t="s">
        <v>329</v>
      </c>
      <c r="BM257" s="143" t="s">
        <v>330</v>
      </c>
    </row>
    <row r="258" spans="2:65" s="1" customFormat="1" ht="11.25">
      <c r="B258" s="32"/>
      <c r="D258" s="145" t="s">
        <v>142</v>
      </c>
      <c r="F258" s="146" t="s">
        <v>328</v>
      </c>
      <c r="I258" s="147"/>
      <c r="L258" s="32"/>
      <c r="M258" s="148"/>
      <c r="T258" s="56"/>
      <c r="AT258" s="17" t="s">
        <v>142</v>
      </c>
      <c r="AU258" s="17" t="s">
        <v>87</v>
      </c>
    </row>
    <row r="259" spans="2:65" s="12" customFormat="1" ht="11.25">
      <c r="B259" s="149"/>
      <c r="D259" s="145" t="s">
        <v>144</v>
      </c>
      <c r="E259" s="150" t="s">
        <v>1</v>
      </c>
      <c r="F259" s="151" t="s">
        <v>324</v>
      </c>
      <c r="H259" s="150" t="s">
        <v>1</v>
      </c>
      <c r="I259" s="152"/>
      <c r="L259" s="149"/>
      <c r="M259" s="153"/>
      <c r="T259" s="154"/>
      <c r="AT259" s="150" t="s">
        <v>144</v>
      </c>
      <c r="AU259" s="150" t="s">
        <v>87</v>
      </c>
      <c r="AV259" s="12" t="s">
        <v>21</v>
      </c>
      <c r="AW259" s="12" t="s">
        <v>35</v>
      </c>
      <c r="AX259" s="12" t="s">
        <v>78</v>
      </c>
      <c r="AY259" s="150" t="s">
        <v>133</v>
      </c>
    </row>
    <row r="260" spans="2:65" s="13" customFormat="1" ht="11.25">
      <c r="B260" s="155"/>
      <c r="D260" s="145" t="s">
        <v>144</v>
      </c>
      <c r="E260" s="156" t="s">
        <v>1</v>
      </c>
      <c r="F260" s="157" t="s">
        <v>331</v>
      </c>
      <c r="H260" s="158">
        <v>124.69499999999999</v>
      </c>
      <c r="I260" s="159"/>
      <c r="L260" s="155"/>
      <c r="M260" s="160"/>
      <c r="T260" s="161"/>
      <c r="AT260" s="156" t="s">
        <v>144</v>
      </c>
      <c r="AU260" s="156" t="s">
        <v>87</v>
      </c>
      <c r="AV260" s="13" t="s">
        <v>87</v>
      </c>
      <c r="AW260" s="13" t="s">
        <v>35</v>
      </c>
      <c r="AX260" s="13" t="s">
        <v>21</v>
      </c>
      <c r="AY260" s="156" t="s">
        <v>133</v>
      </c>
    </row>
    <row r="261" spans="2:65" s="1" customFormat="1" ht="37.9" customHeight="1">
      <c r="B261" s="32"/>
      <c r="C261" s="132" t="s">
        <v>332</v>
      </c>
      <c r="D261" s="132" t="s">
        <v>135</v>
      </c>
      <c r="E261" s="133" t="s">
        <v>333</v>
      </c>
      <c r="F261" s="134" t="s">
        <v>334</v>
      </c>
      <c r="G261" s="135" t="s">
        <v>138</v>
      </c>
      <c r="H261" s="136">
        <v>935</v>
      </c>
      <c r="I261" s="137"/>
      <c r="J261" s="138">
        <f>ROUND(I261*H261,2)</f>
        <v>0</v>
      </c>
      <c r="K261" s="134" t="s">
        <v>1</v>
      </c>
      <c r="L261" s="32"/>
      <c r="M261" s="139" t="s">
        <v>1</v>
      </c>
      <c r="N261" s="140" t="s">
        <v>43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140</v>
      </c>
      <c r="AT261" s="143" t="s">
        <v>135</v>
      </c>
      <c r="AU261" s="143" t="s">
        <v>87</v>
      </c>
      <c r="AY261" s="17" t="s">
        <v>133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21</v>
      </c>
      <c r="BK261" s="144">
        <f>ROUND(I261*H261,2)</f>
        <v>0</v>
      </c>
      <c r="BL261" s="17" t="s">
        <v>140</v>
      </c>
      <c r="BM261" s="143" t="s">
        <v>335</v>
      </c>
    </row>
    <row r="262" spans="2:65" s="1" customFormat="1" ht="19.5">
      <c r="B262" s="32"/>
      <c r="D262" s="145" t="s">
        <v>142</v>
      </c>
      <c r="F262" s="146" t="s">
        <v>336</v>
      </c>
      <c r="I262" s="147"/>
      <c r="L262" s="32"/>
      <c r="M262" s="148"/>
      <c r="T262" s="56"/>
      <c r="AT262" s="17" t="s">
        <v>142</v>
      </c>
      <c r="AU262" s="17" t="s">
        <v>87</v>
      </c>
    </row>
    <row r="263" spans="2:65" s="12" customFormat="1" ht="11.25">
      <c r="B263" s="149"/>
      <c r="D263" s="145" t="s">
        <v>144</v>
      </c>
      <c r="E263" s="150" t="s">
        <v>1</v>
      </c>
      <c r="F263" s="151" t="s">
        <v>337</v>
      </c>
      <c r="H263" s="150" t="s">
        <v>1</v>
      </c>
      <c r="I263" s="152"/>
      <c r="L263" s="149"/>
      <c r="M263" s="153"/>
      <c r="T263" s="154"/>
      <c r="AT263" s="150" t="s">
        <v>144</v>
      </c>
      <c r="AU263" s="150" t="s">
        <v>87</v>
      </c>
      <c r="AV263" s="12" t="s">
        <v>21</v>
      </c>
      <c r="AW263" s="12" t="s">
        <v>35</v>
      </c>
      <c r="AX263" s="12" t="s">
        <v>78</v>
      </c>
      <c r="AY263" s="150" t="s">
        <v>133</v>
      </c>
    </row>
    <row r="264" spans="2:65" s="13" customFormat="1" ht="11.25">
      <c r="B264" s="155"/>
      <c r="D264" s="145" t="s">
        <v>144</v>
      </c>
      <c r="E264" s="156" t="s">
        <v>1</v>
      </c>
      <c r="F264" s="157" t="s">
        <v>338</v>
      </c>
      <c r="H264" s="158">
        <v>935</v>
      </c>
      <c r="I264" s="159"/>
      <c r="L264" s="155"/>
      <c r="M264" s="160"/>
      <c r="T264" s="161"/>
      <c r="AT264" s="156" t="s">
        <v>144</v>
      </c>
      <c r="AU264" s="156" t="s">
        <v>87</v>
      </c>
      <c r="AV264" s="13" t="s">
        <v>87</v>
      </c>
      <c r="AW264" s="13" t="s">
        <v>35</v>
      </c>
      <c r="AX264" s="13" t="s">
        <v>21</v>
      </c>
      <c r="AY264" s="156" t="s">
        <v>133</v>
      </c>
    </row>
    <row r="265" spans="2:65" s="1" customFormat="1" ht="16.5" customHeight="1">
      <c r="B265" s="32"/>
      <c r="C265" s="177" t="s">
        <v>339</v>
      </c>
      <c r="D265" s="177" t="s">
        <v>293</v>
      </c>
      <c r="E265" s="178" t="s">
        <v>340</v>
      </c>
      <c r="F265" s="179" t="s">
        <v>341</v>
      </c>
      <c r="G265" s="180" t="s">
        <v>342</v>
      </c>
      <c r="H265" s="181">
        <v>14.025</v>
      </c>
      <c r="I265" s="182"/>
      <c r="J265" s="183">
        <f>ROUND(I265*H265,2)</f>
        <v>0</v>
      </c>
      <c r="K265" s="179" t="s">
        <v>139</v>
      </c>
      <c r="L265" s="184"/>
      <c r="M265" s="185" t="s">
        <v>1</v>
      </c>
      <c r="N265" s="186" t="s">
        <v>43</v>
      </c>
      <c r="P265" s="141">
        <f>O265*H265</f>
        <v>0</v>
      </c>
      <c r="Q265" s="141">
        <v>1E-3</v>
      </c>
      <c r="R265" s="141">
        <f>Q265*H265</f>
        <v>1.4025000000000001E-2</v>
      </c>
      <c r="S265" s="141">
        <v>0</v>
      </c>
      <c r="T265" s="142">
        <f>S265*H265</f>
        <v>0</v>
      </c>
      <c r="AR265" s="143" t="s">
        <v>183</v>
      </c>
      <c r="AT265" s="143" t="s">
        <v>293</v>
      </c>
      <c r="AU265" s="143" t="s">
        <v>87</v>
      </c>
      <c r="AY265" s="17" t="s">
        <v>133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21</v>
      </c>
      <c r="BK265" s="144">
        <f>ROUND(I265*H265,2)</f>
        <v>0</v>
      </c>
      <c r="BL265" s="17" t="s">
        <v>140</v>
      </c>
      <c r="BM265" s="143" t="s">
        <v>343</v>
      </c>
    </row>
    <row r="266" spans="2:65" s="1" customFormat="1" ht="11.25">
      <c r="B266" s="32"/>
      <c r="D266" s="145" t="s">
        <v>142</v>
      </c>
      <c r="F266" s="146" t="s">
        <v>341</v>
      </c>
      <c r="I266" s="147"/>
      <c r="L266" s="32"/>
      <c r="M266" s="148"/>
      <c r="T266" s="56"/>
      <c r="AT266" s="17" t="s">
        <v>142</v>
      </c>
      <c r="AU266" s="17" t="s">
        <v>87</v>
      </c>
    </row>
    <row r="267" spans="2:65" s="13" customFormat="1" ht="11.25">
      <c r="B267" s="155"/>
      <c r="D267" s="145" t="s">
        <v>144</v>
      </c>
      <c r="E267" s="156" t="s">
        <v>1</v>
      </c>
      <c r="F267" s="157" t="s">
        <v>338</v>
      </c>
      <c r="H267" s="158">
        <v>935</v>
      </c>
      <c r="I267" s="159"/>
      <c r="L267" s="155"/>
      <c r="M267" s="160"/>
      <c r="T267" s="161"/>
      <c r="AT267" s="156" t="s">
        <v>144</v>
      </c>
      <c r="AU267" s="156" t="s">
        <v>87</v>
      </c>
      <c r="AV267" s="13" t="s">
        <v>87</v>
      </c>
      <c r="AW267" s="13" t="s">
        <v>35</v>
      </c>
      <c r="AX267" s="13" t="s">
        <v>21</v>
      </c>
      <c r="AY267" s="156" t="s">
        <v>133</v>
      </c>
    </row>
    <row r="268" spans="2:65" s="13" customFormat="1" ht="11.25">
      <c r="B268" s="155"/>
      <c r="D268" s="145" t="s">
        <v>144</v>
      </c>
      <c r="F268" s="157" t="s">
        <v>344</v>
      </c>
      <c r="H268" s="158">
        <v>14.025</v>
      </c>
      <c r="I268" s="159"/>
      <c r="L268" s="155"/>
      <c r="M268" s="160"/>
      <c r="T268" s="161"/>
      <c r="AT268" s="156" t="s">
        <v>144</v>
      </c>
      <c r="AU268" s="156" t="s">
        <v>87</v>
      </c>
      <c r="AV268" s="13" t="s">
        <v>87</v>
      </c>
      <c r="AW268" s="13" t="s">
        <v>4</v>
      </c>
      <c r="AX268" s="13" t="s">
        <v>21</v>
      </c>
      <c r="AY268" s="156" t="s">
        <v>133</v>
      </c>
    </row>
    <row r="269" spans="2:65" s="1" customFormat="1" ht="24.2" customHeight="1">
      <c r="B269" s="32"/>
      <c r="C269" s="132" t="s">
        <v>345</v>
      </c>
      <c r="D269" s="132" t="s">
        <v>135</v>
      </c>
      <c r="E269" s="133" t="s">
        <v>346</v>
      </c>
      <c r="F269" s="134" t="s">
        <v>347</v>
      </c>
      <c r="G269" s="135" t="s">
        <v>138</v>
      </c>
      <c r="H269" s="136">
        <v>935</v>
      </c>
      <c r="I269" s="137"/>
      <c r="J269" s="138">
        <f>ROUND(I269*H269,2)</f>
        <v>0</v>
      </c>
      <c r="K269" s="134" t="s">
        <v>139</v>
      </c>
      <c r="L269" s="32"/>
      <c r="M269" s="139" t="s">
        <v>1</v>
      </c>
      <c r="N269" s="140" t="s">
        <v>43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140</v>
      </c>
      <c r="AT269" s="143" t="s">
        <v>135</v>
      </c>
      <c r="AU269" s="143" t="s">
        <v>87</v>
      </c>
      <c r="AY269" s="17" t="s">
        <v>133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21</v>
      </c>
      <c r="BK269" s="144">
        <f>ROUND(I269*H269,2)</f>
        <v>0</v>
      </c>
      <c r="BL269" s="17" t="s">
        <v>140</v>
      </c>
      <c r="BM269" s="143" t="s">
        <v>348</v>
      </c>
    </row>
    <row r="270" spans="2:65" s="1" customFormat="1" ht="19.5">
      <c r="B270" s="32"/>
      <c r="D270" s="145" t="s">
        <v>142</v>
      </c>
      <c r="F270" s="146" t="s">
        <v>349</v>
      </c>
      <c r="I270" s="147"/>
      <c r="L270" s="32"/>
      <c r="M270" s="148"/>
      <c r="T270" s="56"/>
      <c r="AT270" s="17" t="s">
        <v>142</v>
      </c>
      <c r="AU270" s="17" t="s">
        <v>87</v>
      </c>
    </row>
    <row r="271" spans="2:65" s="12" customFormat="1" ht="11.25">
      <c r="B271" s="149"/>
      <c r="D271" s="145" t="s">
        <v>144</v>
      </c>
      <c r="E271" s="150" t="s">
        <v>1</v>
      </c>
      <c r="F271" s="151" t="s">
        <v>337</v>
      </c>
      <c r="H271" s="150" t="s">
        <v>1</v>
      </c>
      <c r="I271" s="152"/>
      <c r="L271" s="149"/>
      <c r="M271" s="153"/>
      <c r="T271" s="154"/>
      <c r="AT271" s="150" t="s">
        <v>144</v>
      </c>
      <c r="AU271" s="150" t="s">
        <v>87</v>
      </c>
      <c r="AV271" s="12" t="s">
        <v>21</v>
      </c>
      <c r="AW271" s="12" t="s">
        <v>35</v>
      </c>
      <c r="AX271" s="12" t="s">
        <v>78</v>
      </c>
      <c r="AY271" s="150" t="s">
        <v>133</v>
      </c>
    </row>
    <row r="272" spans="2:65" s="13" customFormat="1" ht="11.25">
      <c r="B272" s="155"/>
      <c r="D272" s="145" t="s">
        <v>144</v>
      </c>
      <c r="E272" s="156" t="s">
        <v>1</v>
      </c>
      <c r="F272" s="157" t="s">
        <v>338</v>
      </c>
      <c r="H272" s="158">
        <v>935</v>
      </c>
      <c r="I272" s="159"/>
      <c r="L272" s="155"/>
      <c r="M272" s="160"/>
      <c r="T272" s="161"/>
      <c r="AT272" s="156" t="s">
        <v>144</v>
      </c>
      <c r="AU272" s="156" t="s">
        <v>87</v>
      </c>
      <c r="AV272" s="13" t="s">
        <v>87</v>
      </c>
      <c r="AW272" s="13" t="s">
        <v>35</v>
      </c>
      <c r="AX272" s="13" t="s">
        <v>21</v>
      </c>
      <c r="AY272" s="156" t="s">
        <v>133</v>
      </c>
    </row>
    <row r="273" spans="2:65" s="1" customFormat="1" ht="24.2" customHeight="1">
      <c r="B273" s="32"/>
      <c r="C273" s="132" t="s">
        <v>350</v>
      </c>
      <c r="D273" s="132" t="s">
        <v>135</v>
      </c>
      <c r="E273" s="133" t="s">
        <v>351</v>
      </c>
      <c r="F273" s="134" t="s">
        <v>352</v>
      </c>
      <c r="G273" s="135" t="s">
        <v>138</v>
      </c>
      <c r="H273" s="136">
        <v>4448.6329999999998</v>
      </c>
      <c r="I273" s="137"/>
      <c r="J273" s="138">
        <f>ROUND(I273*H273,2)</f>
        <v>0</v>
      </c>
      <c r="K273" s="134" t="s">
        <v>139</v>
      </c>
      <c r="L273" s="32"/>
      <c r="M273" s="139" t="s">
        <v>1</v>
      </c>
      <c r="N273" s="140" t="s">
        <v>43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140</v>
      </c>
      <c r="AT273" s="143" t="s">
        <v>135</v>
      </c>
      <c r="AU273" s="143" t="s">
        <v>87</v>
      </c>
      <c r="AY273" s="17" t="s">
        <v>133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21</v>
      </c>
      <c r="BK273" s="144">
        <f>ROUND(I273*H273,2)</f>
        <v>0</v>
      </c>
      <c r="BL273" s="17" t="s">
        <v>140</v>
      </c>
      <c r="BM273" s="143" t="s">
        <v>353</v>
      </c>
    </row>
    <row r="274" spans="2:65" s="1" customFormat="1" ht="19.5">
      <c r="B274" s="32"/>
      <c r="D274" s="145" t="s">
        <v>142</v>
      </c>
      <c r="F274" s="146" t="s">
        <v>354</v>
      </c>
      <c r="I274" s="147"/>
      <c r="L274" s="32"/>
      <c r="M274" s="148"/>
      <c r="T274" s="56"/>
      <c r="AT274" s="17" t="s">
        <v>142</v>
      </c>
      <c r="AU274" s="17" t="s">
        <v>87</v>
      </c>
    </row>
    <row r="275" spans="2:65" s="13" customFormat="1" ht="22.5">
      <c r="B275" s="155"/>
      <c r="D275" s="145" t="s">
        <v>144</v>
      </c>
      <c r="E275" s="156" t="s">
        <v>1</v>
      </c>
      <c r="F275" s="157" t="s">
        <v>355</v>
      </c>
      <c r="H275" s="158">
        <v>6010.6329999999998</v>
      </c>
      <c r="I275" s="159"/>
      <c r="L275" s="155"/>
      <c r="M275" s="160"/>
      <c r="T275" s="161"/>
      <c r="AT275" s="156" t="s">
        <v>144</v>
      </c>
      <c r="AU275" s="156" t="s">
        <v>87</v>
      </c>
      <c r="AV275" s="13" t="s">
        <v>87</v>
      </c>
      <c r="AW275" s="13" t="s">
        <v>35</v>
      </c>
      <c r="AX275" s="13" t="s">
        <v>78</v>
      </c>
      <c r="AY275" s="156" t="s">
        <v>133</v>
      </c>
    </row>
    <row r="276" spans="2:65" s="13" customFormat="1" ht="11.25">
      <c r="B276" s="155"/>
      <c r="D276" s="145" t="s">
        <v>144</v>
      </c>
      <c r="E276" s="156" t="s">
        <v>1</v>
      </c>
      <c r="F276" s="157" t="s">
        <v>356</v>
      </c>
      <c r="H276" s="158">
        <v>-1562</v>
      </c>
      <c r="I276" s="159"/>
      <c r="L276" s="155"/>
      <c r="M276" s="160"/>
      <c r="T276" s="161"/>
      <c r="AT276" s="156" t="s">
        <v>144</v>
      </c>
      <c r="AU276" s="156" t="s">
        <v>87</v>
      </c>
      <c r="AV276" s="13" t="s">
        <v>87</v>
      </c>
      <c r="AW276" s="13" t="s">
        <v>35</v>
      </c>
      <c r="AX276" s="13" t="s">
        <v>78</v>
      </c>
      <c r="AY276" s="156" t="s">
        <v>133</v>
      </c>
    </row>
    <row r="277" spans="2:65" s="14" customFormat="1" ht="11.25">
      <c r="B277" s="162"/>
      <c r="D277" s="145" t="s">
        <v>144</v>
      </c>
      <c r="E277" s="163" t="s">
        <v>1</v>
      </c>
      <c r="F277" s="164" t="s">
        <v>203</v>
      </c>
      <c r="H277" s="165">
        <v>4448.6329999999998</v>
      </c>
      <c r="I277" s="166"/>
      <c r="L277" s="162"/>
      <c r="M277" s="167"/>
      <c r="T277" s="168"/>
      <c r="AT277" s="163" t="s">
        <v>144</v>
      </c>
      <c r="AU277" s="163" t="s">
        <v>87</v>
      </c>
      <c r="AV277" s="14" t="s">
        <v>140</v>
      </c>
      <c r="AW277" s="14" t="s">
        <v>35</v>
      </c>
      <c r="AX277" s="14" t="s">
        <v>21</v>
      </c>
      <c r="AY277" s="163" t="s">
        <v>133</v>
      </c>
    </row>
    <row r="278" spans="2:65" s="1" customFormat="1" ht="24.2" customHeight="1">
      <c r="B278" s="32"/>
      <c r="C278" s="132" t="s">
        <v>357</v>
      </c>
      <c r="D278" s="132" t="s">
        <v>135</v>
      </c>
      <c r="E278" s="133" t="s">
        <v>358</v>
      </c>
      <c r="F278" s="134" t="s">
        <v>359</v>
      </c>
      <c r="G278" s="135" t="s">
        <v>138</v>
      </c>
      <c r="H278" s="136">
        <v>935</v>
      </c>
      <c r="I278" s="137"/>
      <c r="J278" s="138">
        <f>ROUND(I278*H278,2)</f>
        <v>0</v>
      </c>
      <c r="K278" s="134" t="s">
        <v>139</v>
      </c>
      <c r="L278" s="32"/>
      <c r="M278" s="139" t="s">
        <v>1</v>
      </c>
      <c r="N278" s="140" t="s">
        <v>43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140</v>
      </c>
      <c r="AT278" s="143" t="s">
        <v>135</v>
      </c>
      <c r="AU278" s="143" t="s">
        <v>87</v>
      </c>
      <c r="AY278" s="17" t="s">
        <v>133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21</v>
      </c>
      <c r="BK278" s="144">
        <f>ROUND(I278*H278,2)</f>
        <v>0</v>
      </c>
      <c r="BL278" s="17" t="s">
        <v>140</v>
      </c>
      <c r="BM278" s="143" t="s">
        <v>360</v>
      </c>
    </row>
    <row r="279" spans="2:65" s="1" customFormat="1" ht="19.5">
      <c r="B279" s="32"/>
      <c r="D279" s="145" t="s">
        <v>142</v>
      </c>
      <c r="F279" s="146" t="s">
        <v>361</v>
      </c>
      <c r="I279" s="147"/>
      <c r="L279" s="32"/>
      <c r="M279" s="148"/>
      <c r="T279" s="56"/>
      <c r="AT279" s="17" t="s">
        <v>142</v>
      </c>
      <c r="AU279" s="17" t="s">
        <v>87</v>
      </c>
    </row>
    <row r="280" spans="2:65" s="12" customFormat="1" ht="11.25">
      <c r="B280" s="149"/>
      <c r="D280" s="145" t="s">
        <v>144</v>
      </c>
      <c r="E280" s="150" t="s">
        <v>1</v>
      </c>
      <c r="F280" s="151" t="s">
        <v>362</v>
      </c>
      <c r="H280" s="150" t="s">
        <v>1</v>
      </c>
      <c r="I280" s="152"/>
      <c r="L280" s="149"/>
      <c r="M280" s="153"/>
      <c r="T280" s="154"/>
      <c r="AT280" s="150" t="s">
        <v>144</v>
      </c>
      <c r="AU280" s="150" t="s">
        <v>87</v>
      </c>
      <c r="AV280" s="12" t="s">
        <v>21</v>
      </c>
      <c r="AW280" s="12" t="s">
        <v>35</v>
      </c>
      <c r="AX280" s="12" t="s">
        <v>78</v>
      </c>
      <c r="AY280" s="150" t="s">
        <v>133</v>
      </c>
    </row>
    <row r="281" spans="2:65" s="13" customFormat="1" ht="11.25">
      <c r="B281" s="155"/>
      <c r="D281" s="145" t="s">
        <v>144</v>
      </c>
      <c r="E281" s="156" t="s">
        <v>1</v>
      </c>
      <c r="F281" s="157" t="s">
        <v>338</v>
      </c>
      <c r="H281" s="158">
        <v>935</v>
      </c>
      <c r="I281" s="159"/>
      <c r="L281" s="155"/>
      <c r="M281" s="160"/>
      <c r="T281" s="161"/>
      <c r="AT281" s="156" t="s">
        <v>144</v>
      </c>
      <c r="AU281" s="156" t="s">
        <v>87</v>
      </c>
      <c r="AV281" s="13" t="s">
        <v>87</v>
      </c>
      <c r="AW281" s="13" t="s">
        <v>35</v>
      </c>
      <c r="AX281" s="13" t="s">
        <v>78</v>
      </c>
      <c r="AY281" s="156" t="s">
        <v>133</v>
      </c>
    </row>
    <row r="282" spans="2:65" s="14" customFormat="1" ht="11.25">
      <c r="B282" s="162"/>
      <c r="D282" s="145" t="s">
        <v>144</v>
      </c>
      <c r="E282" s="163" t="s">
        <v>1</v>
      </c>
      <c r="F282" s="164" t="s">
        <v>203</v>
      </c>
      <c r="H282" s="165">
        <v>935</v>
      </c>
      <c r="I282" s="166"/>
      <c r="L282" s="162"/>
      <c r="M282" s="167"/>
      <c r="T282" s="168"/>
      <c r="AT282" s="163" t="s">
        <v>144</v>
      </c>
      <c r="AU282" s="163" t="s">
        <v>87</v>
      </c>
      <c r="AV282" s="14" t="s">
        <v>140</v>
      </c>
      <c r="AW282" s="14" t="s">
        <v>35</v>
      </c>
      <c r="AX282" s="14" t="s">
        <v>21</v>
      </c>
      <c r="AY282" s="163" t="s">
        <v>133</v>
      </c>
    </row>
    <row r="283" spans="2:65" s="1" customFormat="1" ht="21.75" customHeight="1">
      <c r="B283" s="32"/>
      <c r="C283" s="177" t="s">
        <v>363</v>
      </c>
      <c r="D283" s="177" t="s">
        <v>293</v>
      </c>
      <c r="E283" s="178" t="s">
        <v>364</v>
      </c>
      <c r="F283" s="179" t="s">
        <v>365</v>
      </c>
      <c r="G283" s="180" t="s">
        <v>296</v>
      </c>
      <c r="H283" s="181">
        <v>504.9</v>
      </c>
      <c r="I283" s="182"/>
      <c r="J283" s="183">
        <f>ROUND(I283*H283,2)</f>
        <v>0</v>
      </c>
      <c r="K283" s="179" t="s">
        <v>139</v>
      </c>
      <c r="L283" s="184"/>
      <c r="M283" s="185" t="s">
        <v>1</v>
      </c>
      <c r="N283" s="186" t="s">
        <v>43</v>
      </c>
      <c r="P283" s="141">
        <f>O283*H283</f>
        <v>0</v>
      </c>
      <c r="Q283" s="141">
        <v>1</v>
      </c>
      <c r="R283" s="141">
        <f>Q283*H283</f>
        <v>504.9</v>
      </c>
      <c r="S283" s="141">
        <v>0</v>
      </c>
      <c r="T283" s="142">
        <f>S283*H283</f>
        <v>0</v>
      </c>
      <c r="AR283" s="143" t="s">
        <v>183</v>
      </c>
      <c r="AT283" s="143" t="s">
        <v>293</v>
      </c>
      <c r="AU283" s="143" t="s">
        <v>87</v>
      </c>
      <c r="AY283" s="17" t="s">
        <v>133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21</v>
      </c>
      <c r="BK283" s="144">
        <f>ROUND(I283*H283,2)</f>
        <v>0</v>
      </c>
      <c r="BL283" s="17" t="s">
        <v>140</v>
      </c>
      <c r="BM283" s="143" t="s">
        <v>366</v>
      </c>
    </row>
    <row r="284" spans="2:65" s="1" customFormat="1" ht="11.25">
      <c r="B284" s="32"/>
      <c r="D284" s="145" t="s">
        <v>142</v>
      </c>
      <c r="F284" s="146" t="s">
        <v>367</v>
      </c>
      <c r="I284" s="147"/>
      <c r="L284" s="32"/>
      <c r="M284" s="148"/>
      <c r="T284" s="56"/>
      <c r="AT284" s="17" t="s">
        <v>142</v>
      </c>
      <c r="AU284" s="17" t="s">
        <v>87</v>
      </c>
    </row>
    <row r="285" spans="2:65" s="13" customFormat="1" ht="11.25">
      <c r="B285" s="155"/>
      <c r="D285" s="145" t="s">
        <v>144</v>
      </c>
      <c r="E285" s="156" t="s">
        <v>1</v>
      </c>
      <c r="F285" s="157" t="s">
        <v>368</v>
      </c>
      <c r="H285" s="158">
        <v>280.5</v>
      </c>
      <c r="I285" s="159"/>
      <c r="L285" s="155"/>
      <c r="M285" s="160"/>
      <c r="T285" s="161"/>
      <c r="AT285" s="156" t="s">
        <v>144</v>
      </c>
      <c r="AU285" s="156" t="s">
        <v>87</v>
      </c>
      <c r="AV285" s="13" t="s">
        <v>87</v>
      </c>
      <c r="AW285" s="13" t="s">
        <v>35</v>
      </c>
      <c r="AX285" s="13" t="s">
        <v>21</v>
      </c>
      <c r="AY285" s="156" t="s">
        <v>133</v>
      </c>
    </row>
    <row r="286" spans="2:65" s="13" customFormat="1" ht="11.25">
      <c r="B286" s="155"/>
      <c r="D286" s="145" t="s">
        <v>144</v>
      </c>
      <c r="F286" s="157" t="s">
        <v>369</v>
      </c>
      <c r="H286" s="158">
        <v>504.9</v>
      </c>
      <c r="I286" s="159"/>
      <c r="L286" s="155"/>
      <c r="M286" s="160"/>
      <c r="T286" s="161"/>
      <c r="AT286" s="156" t="s">
        <v>144</v>
      </c>
      <c r="AU286" s="156" t="s">
        <v>87</v>
      </c>
      <c r="AV286" s="13" t="s">
        <v>87</v>
      </c>
      <c r="AW286" s="13" t="s">
        <v>4</v>
      </c>
      <c r="AX286" s="13" t="s">
        <v>21</v>
      </c>
      <c r="AY286" s="156" t="s">
        <v>133</v>
      </c>
    </row>
    <row r="287" spans="2:65" s="1" customFormat="1" ht="37.9" customHeight="1">
      <c r="B287" s="32"/>
      <c r="C287" s="132" t="s">
        <v>370</v>
      </c>
      <c r="D287" s="132" t="s">
        <v>135</v>
      </c>
      <c r="E287" s="133" t="s">
        <v>371</v>
      </c>
      <c r="F287" s="134" t="s">
        <v>372</v>
      </c>
      <c r="G287" s="135" t="s">
        <v>149</v>
      </c>
      <c r="H287" s="136">
        <v>18</v>
      </c>
      <c r="I287" s="137"/>
      <c r="J287" s="138">
        <f>ROUND(I287*H287,2)</f>
        <v>0</v>
      </c>
      <c r="K287" s="134" t="s">
        <v>139</v>
      </c>
      <c r="L287" s="32"/>
      <c r="M287" s="139" t="s">
        <v>1</v>
      </c>
      <c r="N287" s="140" t="s">
        <v>43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140</v>
      </c>
      <c r="AT287" s="143" t="s">
        <v>135</v>
      </c>
      <c r="AU287" s="143" t="s">
        <v>87</v>
      </c>
      <c r="AY287" s="17" t="s">
        <v>133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7" t="s">
        <v>21</v>
      </c>
      <c r="BK287" s="144">
        <f>ROUND(I287*H287,2)</f>
        <v>0</v>
      </c>
      <c r="BL287" s="17" t="s">
        <v>140</v>
      </c>
      <c r="BM287" s="143" t="s">
        <v>373</v>
      </c>
    </row>
    <row r="288" spans="2:65" s="1" customFormat="1" ht="29.25">
      <c r="B288" s="32"/>
      <c r="D288" s="145" t="s">
        <v>142</v>
      </c>
      <c r="F288" s="146" t="s">
        <v>374</v>
      </c>
      <c r="I288" s="147"/>
      <c r="L288" s="32"/>
      <c r="M288" s="148"/>
      <c r="T288" s="56"/>
      <c r="AT288" s="17" t="s">
        <v>142</v>
      </c>
      <c r="AU288" s="17" t="s">
        <v>87</v>
      </c>
    </row>
    <row r="289" spans="2:65" s="12" customFormat="1" ht="11.25">
      <c r="B289" s="149"/>
      <c r="D289" s="145" t="s">
        <v>144</v>
      </c>
      <c r="E289" s="150" t="s">
        <v>1</v>
      </c>
      <c r="F289" s="151" t="s">
        <v>375</v>
      </c>
      <c r="H289" s="150" t="s">
        <v>1</v>
      </c>
      <c r="I289" s="152"/>
      <c r="L289" s="149"/>
      <c r="M289" s="153"/>
      <c r="T289" s="154"/>
      <c r="AT289" s="150" t="s">
        <v>144</v>
      </c>
      <c r="AU289" s="150" t="s">
        <v>87</v>
      </c>
      <c r="AV289" s="12" t="s">
        <v>21</v>
      </c>
      <c r="AW289" s="12" t="s">
        <v>35</v>
      </c>
      <c r="AX289" s="12" t="s">
        <v>78</v>
      </c>
      <c r="AY289" s="150" t="s">
        <v>133</v>
      </c>
    </row>
    <row r="290" spans="2:65" s="13" customFormat="1" ht="11.25">
      <c r="B290" s="155"/>
      <c r="D290" s="145" t="s">
        <v>144</v>
      </c>
      <c r="E290" s="156" t="s">
        <v>1</v>
      </c>
      <c r="F290" s="157" t="s">
        <v>376</v>
      </c>
      <c r="H290" s="158">
        <v>18</v>
      </c>
      <c r="I290" s="159"/>
      <c r="L290" s="155"/>
      <c r="M290" s="160"/>
      <c r="T290" s="161"/>
      <c r="AT290" s="156" t="s">
        <v>144</v>
      </c>
      <c r="AU290" s="156" t="s">
        <v>87</v>
      </c>
      <c r="AV290" s="13" t="s">
        <v>87</v>
      </c>
      <c r="AW290" s="13" t="s">
        <v>35</v>
      </c>
      <c r="AX290" s="13" t="s">
        <v>21</v>
      </c>
      <c r="AY290" s="156" t="s">
        <v>133</v>
      </c>
    </row>
    <row r="291" spans="2:65" s="1" customFormat="1" ht="16.5" customHeight="1">
      <c r="B291" s="32"/>
      <c r="C291" s="177" t="s">
        <v>377</v>
      </c>
      <c r="D291" s="177" t="s">
        <v>293</v>
      </c>
      <c r="E291" s="178" t="s">
        <v>378</v>
      </c>
      <c r="F291" s="179" t="s">
        <v>379</v>
      </c>
      <c r="G291" s="180" t="s">
        <v>230</v>
      </c>
      <c r="H291" s="181">
        <v>18</v>
      </c>
      <c r="I291" s="182"/>
      <c r="J291" s="183">
        <f>ROUND(I291*H291,2)</f>
        <v>0</v>
      </c>
      <c r="K291" s="179" t="s">
        <v>139</v>
      </c>
      <c r="L291" s="184"/>
      <c r="M291" s="185" t="s">
        <v>1</v>
      </c>
      <c r="N291" s="186" t="s">
        <v>43</v>
      </c>
      <c r="P291" s="141">
        <f>O291*H291</f>
        <v>0</v>
      </c>
      <c r="Q291" s="141">
        <v>0.22</v>
      </c>
      <c r="R291" s="141">
        <f>Q291*H291</f>
        <v>3.96</v>
      </c>
      <c r="S291" s="141">
        <v>0</v>
      </c>
      <c r="T291" s="142">
        <f>S291*H291</f>
        <v>0</v>
      </c>
      <c r="AR291" s="143" t="s">
        <v>183</v>
      </c>
      <c r="AT291" s="143" t="s">
        <v>293</v>
      </c>
      <c r="AU291" s="143" t="s">
        <v>87</v>
      </c>
      <c r="AY291" s="17" t="s">
        <v>133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21</v>
      </c>
      <c r="BK291" s="144">
        <f>ROUND(I291*H291,2)</f>
        <v>0</v>
      </c>
      <c r="BL291" s="17" t="s">
        <v>140</v>
      </c>
      <c r="BM291" s="143" t="s">
        <v>380</v>
      </c>
    </row>
    <row r="292" spans="2:65" s="1" customFormat="1" ht="11.25">
      <c r="B292" s="32"/>
      <c r="D292" s="145" t="s">
        <v>142</v>
      </c>
      <c r="F292" s="146" t="s">
        <v>379</v>
      </c>
      <c r="I292" s="147"/>
      <c r="L292" s="32"/>
      <c r="M292" s="148"/>
      <c r="T292" s="56"/>
      <c r="AT292" s="17" t="s">
        <v>142</v>
      </c>
      <c r="AU292" s="17" t="s">
        <v>87</v>
      </c>
    </row>
    <row r="293" spans="2:65" s="1" customFormat="1" ht="33" customHeight="1">
      <c r="B293" s="32"/>
      <c r="C293" s="132" t="s">
        <v>381</v>
      </c>
      <c r="D293" s="132" t="s">
        <v>135</v>
      </c>
      <c r="E293" s="133" t="s">
        <v>382</v>
      </c>
      <c r="F293" s="134" t="s">
        <v>383</v>
      </c>
      <c r="G293" s="135" t="s">
        <v>149</v>
      </c>
      <c r="H293" s="136">
        <v>10</v>
      </c>
      <c r="I293" s="137"/>
      <c r="J293" s="138">
        <f>ROUND(I293*H293,2)</f>
        <v>0</v>
      </c>
      <c r="K293" s="134" t="s">
        <v>139</v>
      </c>
      <c r="L293" s="32"/>
      <c r="M293" s="139" t="s">
        <v>1</v>
      </c>
      <c r="N293" s="140" t="s">
        <v>43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140</v>
      </c>
      <c r="AT293" s="143" t="s">
        <v>135</v>
      </c>
      <c r="AU293" s="143" t="s">
        <v>87</v>
      </c>
      <c r="AY293" s="17" t="s">
        <v>133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7" t="s">
        <v>21</v>
      </c>
      <c r="BK293" s="144">
        <f>ROUND(I293*H293,2)</f>
        <v>0</v>
      </c>
      <c r="BL293" s="17" t="s">
        <v>140</v>
      </c>
      <c r="BM293" s="143" t="s">
        <v>384</v>
      </c>
    </row>
    <row r="294" spans="2:65" s="1" customFormat="1" ht="19.5">
      <c r="B294" s="32"/>
      <c r="D294" s="145" t="s">
        <v>142</v>
      </c>
      <c r="F294" s="146" t="s">
        <v>385</v>
      </c>
      <c r="I294" s="147"/>
      <c r="L294" s="32"/>
      <c r="M294" s="148"/>
      <c r="T294" s="56"/>
      <c r="AT294" s="17" t="s">
        <v>142</v>
      </c>
      <c r="AU294" s="17" t="s">
        <v>87</v>
      </c>
    </row>
    <row r="295" spans="2:65" s="12" customFormat="1" ht="11.25">
      <c r="B295" s="149"/>
      <c r="D295" s="145" t="s">
        <v>144</v>
      </c>
      <c r="E295" s="150" t="s">
        <v>1</v>
      </c>
      <c r="F295" s="151" t="s">
        <v>386</v>
      </c>
      <c r="H295" s="150" t="s">
        <v>1</v>
      </c>
      <c r="I295" s="152"/>
      <c r="L295" s="149"/>
      <c r="M295" s="153"/>
      <c r="T295" s="154"/>
      <c r="AT295" s="150" t="s">
        <v>144</v>
      </c>
      <c r="AU295" s="150" t="s">
        <v>87</v>
      </c>
      <c r="AV295" s="12" t="s">
        <v>21</v>
      </c>
      <c r="AW295" s="12" t="s">
        <v>35</v>
      </c>
      <c r="AX295" s="12" t="s">
        <v>78</v>
      </c>
      <c r="AY295" s="150" t="s">
        <v>133</v>
      </c>
    </row>
    <row r="296" spans="2:65" s="13" customFormat="1" ht="11.25">
      <c r="B296" s="155"/>
      <c r="D296" s="145" t="s">
        <v>144</v>
      </c>
      <c r="E296" s="156" t="s">
        <v>1</v>
      </c>
      <c r="F296" s="157" t="s">
        <v>387</v>
      </c>
      <c r="H296" s="158">
        <v>10</v>
      </c>
      <c r="I296" s="159"/>
      <c r="L296" s="155"/>
      <c r="M296" s="160"/>
      <c r="T296" s="161"/>
      <c r="AT296" s="156" t="s">
        <v>144</v>
      </c>
      <c r="AU296" s="156" t="s">
        <v>87</v>
      </c>
      <c r="AV296" s="13" t="s">
        <v>87</v>
      </c>
      <c r="AW296" s="13" t="s">
        <v>35</v>
      </c>
      <c r="AX296" s="13" t="s">
        <v>21</v>
      </c>
      <c r="AY296" s="156" t="s">
        <v>133</v>
      </c>
    </row>
    <row r="297" spans="2:65" s="1" customFormat="1" ht="24.2" customHeight="1">
      <c r="B297" s="32"/>
      <c r="C297" s="132" t="s">
        <v>388</v>
      </c>
      <c r="D297" s="132" t="s">
        <v>135</v>
      </c>
      <c r="E297" s="133" t="s">
        <v>389</v>
      </c>
      <c r="F297" s="134" t="s">
        <v>390</v>
      </c>
      <c r="G297" s="135" t="s">
        <v>149</v>
      </c>
      <c r="H297" s="136">
        <v>18</v>
      </c>
      <c r="I297" s="137"/>
      <c r="J297" s="138">
        <f>ROUND(I297*H297,2)</f>
        <v>0</v>
      </c>
      <c r="K297" s="134" t="s">
        <v>139</v>
      </c>
      <c r="L297" s="32"/>
      <c r="M297" s="139" t="s">
        <v>1</v>
      </c>
      <c r="N297" s="140" t="s">
        <v>43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140</v>
      </c>
      <c r="AT297" s="143" t="s">
        <v>135</v>
      </c>
      <c r="AU297" s="143" t="s">
        <v>87</v>
      </c>
      <c r="AY297" s="17" t="s">
        <v>133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21</v>
      </c>
      <c r="BK297" s="144">
        <f>ROUND(I297*H297,2)</f>
        <v>0</v>
      </c>
      <c r="BL297" s="17" t="s">
        <v>140</v>
      </c>
      <c r="BM297" s="143" t="s">
        <v>391</v>
      </c>
    </row>
    <row r="298" spans="2:65" s="1" customFormat="1" ht="19.5">
      <c r="B298" s="32"/>
      <c r="D298" s="145" t="s">
        <v>142</v>
      </c>
      <c r="F298" s="146" t="s">
        <v>392</v>
      </c>
      <c r="I298" s="147"/>
      <c r="L298" s="32"/>
      <c r="M298" s="148"/>
      <c r="T298" s="56"/>
      <c r="AT298" s="17" t="s">
        <v>142</v>
      </c>
      <c r="AU298" s="17" t="s">
        <v>87</v>
      </c>
    </row>
    <row r="299" spans="2:65" s="1" customFormat="1" ht="48.75">
      <c r="B299" s="32"/>
      <c r="D299" s="145" t="s">
        <v>267</v>
      </c>
      <c r="F299" s="169" t="s">
        <v>393</v>
      </c>
      <c r="I299" s="147"/>
      <c r="L299" s="32"/>
      <c r="M299" s="148"/>
      <c r="T299" s="56"/>
      <c r="AT299" s="17" t="s">
        <v>267</v>
      </c>
      <c r="AU299" s="17" t="s">
        <v>87</v>
      </c>
    </row>
    <row r="300" spans="2:65" s="1" customFormat="1" ht="16.5" customHeight="1">
      <c r="B300" s="32"/>
      <c r="C300" s="177" t="s">
        <v>394</v>
      </c>
      <c r="D300" s="177" t="s">
        <v>293</v>
      </c>
      <c r="E300" s="178" t="s">
        <v>395</v>
      </c>
      <c r="F300" s="179" t="s">
        <v>396</v>
      </c>
      <c r="G300" s="180" t="s">
        <v>149</v>
      </c>
      <c r="H300" s="181">
        <v>8</v>
      </c>
      <c r="I300" s="182"/>
      <c r="J300" s="183">
        <f>ROUND(I300*H300,2)</f>
        <v>0</v>
      </c>
      <c r="K300" s="179" t="s">
        <v>1</v>
      </c>
      <c r="L300" s="184"/>
      <c r="M300" s="185" t="s">
        <v>1</v>
      </c>
      <c r="N300" s="186" t="s">
        <v>43</v>
      </c>
      <c r="P300" s="141">
        <f>O300*H300</f>
        <v>0</v>
      </c>
      <c r="Q300" s="141">
        <v>0</v>
      </c>
      <c r="R300" s="141">
        <f>Q300*H300</f>
        <v>0</v>
      </c>
      <c r="S300" s="141">
        <v>0</v>
      </c>
      <c r="T300" s="142">
        <f>S300*H300</f>
        <v>0</v>
      </c>
      <c r="AR300" s="143" t="s">
        <v>329</v>
      </c>
      <c r="AT300" s="143" t="s">
        <v>293</v>
      </c>
      <c r="AU300" s="143" t="s">
        <v>87</v>
      </c>
      <c r="AY300" s="17" t="s">
        <v>133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21</v>
      </c>
      <c r="BK300" s="144">
        <f>ROUND(I300*H300,2)</f>
        <v>0</v>
      </c>
      <c r="BL300" s="17" t="s">
        <v>329</v>
      </c>
      <c r="BM300" s="143" t="s">
        <v>397</v>
      </c>
    </row>
    <row r="301" spans="2:65" s="1" customFormat="1" ht="11.25">
      <c r="B301" s="32"/>
      <c r="D301" s="145" t="s">
        <v>142</v>
      </c>
      <c r="F301" s="146" t="s">
        <v>396</v>
      </c>
      <c r="I301" s="147"/>
      <c r="L301" s="32"/>
      <c r="M301" s="148"/>
      <c r="T301" s="56"/>
      <c r="AT301" s="17" t="s">
        <v>142</v>
      </c>
      <c r="AU301" s="17" t="s">
        <v>87</v>
      </c>
    </row>
    <row r="302" spans="2:65" s="1" customFormat="1" ht="16.5" customHeight="1">
      <c r="B302" s="32"/>
      <c r="C302" s="177" t="s">
        <v>398</v>
      </c>
      <c r="D302" s="177" t="s">
        <v>293</v>
      </c>
      <c r="E302" s="178" t="s">
        <v>399</v>
      </c>
      <c r="F302" s="179" t="s">
        <v>400</v>
      </c>
      <c r="G302" s="180" t="s">
        <v>149</v>
      </c>
      <c r="H302" s="181">
        <v>5</v>
      </c>
      <c r="I302" s="182"/>
      <c r="J302" s="183">
        <f>ROUND(I302*H302,2)</f>
        <v>0</v>
      </c>
      <c r="K302" s="179" t="s">
        <v>1</v>
      </c>
      <c r="L302" s="184"/>
      <c r="M302" s="185" t="s">
        <v>1</v>
      </c>
      <c r="N302" s="186" t="s">
        <v>43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329</v>
      </c>
      <c r="AT302" s="143" t="s">
        <v>293</v>
      </c>
      <c r="AU302" s="143" t="s">
        <v>87</v>
      </c>
      <c r="AY302" s="17" t="s">
        <v>133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21</v>
      </c>
      <c r="BK302" s="144">
        <f>ROUND(I302*H302,2)</f>
        <v>0</v>
      </c>
      <c r="BL302" s="17" t="s">
        <v>329</v>
      </c>
      <c r="BM302" s="143" t="s">
        <v>401</v>
      </c>
    </row>
    <row r="303" spans="2:65" s="1" customFormat="1" ht="11.25">
      <c r="B303" s="32"/>
      <c r="D303" s="145" t="s">
        <v>142</v>
      </c>
      <c r="F303" s="146" t="s">
        <v>400</v>
      </c>
      <c r="I303" s="147"/>
      <c r="L303" s="32"/>
      <c r="M303" s="148"/>
      <c r="T303" s="56"/>
      <c r="AT303" s="17" t="s">
        <v>142</v>
      </c>
      <c r="AU303" s="17" t="s">
        <v>87</v>
      </c>
    </row>
    <row r="304" spans="2:65" s="1" customFormat="1" ht="16.5" customHeight="1">
      <c r="B304" s="32"/>
      <c r="C304" s="177" t="s">
        <v>402</v>
      </c>
      <c r="D304" s="177" t="s">
        <v>293</v>
      </c>
      <c r="E304" s="178" t="s">
        <v>403</v>
      </c>
      <c r="F304" s="179" t="s">
        <v>404</v>
      </c>
      <c r="G304" s="180" t="s">
        <v>149</v>
      </c>
      <c r="H304" s="181">
        <v>4</v>
      </c>
      <c r="I304" s="182"/>
      <c r="J304" s="183">
        <f>ROUND(I304*H304,2)</f>
        <v>0</v>
      </c>
      <c r="K304" s="179" t="s">
        <v>1</v>
      </c>
      <c r="L304" s="184"/>
      <c r="M304" s="185" t="s">
        <v>1</v>
      </c>
      <c r="N304" s="186" t="s">
        <v>43</v>
      </c>
      <c r="P304" s="141">
        <f>O304*H304</f>
        <v>0</v>
      </c>
      <c r="Q304" s="141">
        <v>0</v>
      </c>
      <c r="R304" s="141">
        <f>Q304*H304</f>
        <v>0</v>
      </c>
      <c r="S304" s="141">
        <v>0</v>
      </c>
      <c r="T304" s="142">
        <f>S304*H304</f>
        <v>0</v>
      </c>
      <c r="AR304" s="143" t="s">
        <v>329</v>
      </c>
      <c r="AT304" s="143" t="s">
        <v>293</v>
      </c>
      <c r="AU304" s="143" t="s">
        <v>87</v>
      </c>
      <c r="AY304" s="17" t="s">
        <v>133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21</v>
      </c>
      <c r="BK304" s="144">
        <f>ROUND(I304*H304,2)</f>
        <v>0</v>
      </c>
      <c r="BL304" s="17" t="s">
        <v>329</v>
      </c>
      <c r="BM304" s="143" t="s">
        <v>405</v>
      </c>
    </row>
    <row r="305" spans="2:65" s="1" customFormat="1" ht="11.25">
      <c r="B305" s="32"/>
      <c r="D305" s="145" t="s">
        <v>142</v>
      </c>
      <c r="F305" s="146" t="s">
        <v>406</v>
      </c>
      <c r="I305" s="147"/>
      <c r="L305" s="32"/>
      <c r="M305" s="148"/>
      <c r="T305" s="56"/>
      <c r="AT305" s="17" t="s">
        <v>142</v>
      </c>
      <c r="AU305" s="17" t="s">
        <v>87</v>
      </c>
    </row>
    <row r="306" spans="2:65" s="1" customFormat="1" ht="16.5" customHeight="1">
      <c r="B306" s="32"/>
      <c r="C306" s="177" t="s">
        <v>407</v>
      </c>
      <c r="D306" s="177" t="s">
        <v>293</v>
      </c>
      <c r="E306" s="178" t="s">
        <v>408</v>
      </c>
      <c r="F306" s="179" t="s">
        <v>409</v>
      </c>
      <c r="G306" s="180" t="s">
        <v>149</v>
      </c>
      <c r="H306" s="181">
        <v>1</v>
      </c>
      <c r="I306" s="182"/>
      <c r="J306" s="183">
        <f>ROUND(I306*H306,2)</f>
        <v>0</v>
      </c>
      <c r="K306" s="179" t="s">
        <v>1</v>
      </c>
      <c r="L306" s="184"/>
      <c r="M306" s="185" t="s">
        <v>1</v>
      </c>
      <c r="N306" s="186" t="s">
        <v>43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329</v>
      </c>
      <c r="AT306" s="143" t="s">
        <v>293</v>
      </c>
      <c r="AU306" s="143" t="s">
        <v>87</v>
      </c>
      <c r="AY306" s="17" t="s">
        <v>133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21</v>
      </c>
      <c r="BK306" s="144">
        <f>ROUND(I306*H306,2)</f>
        <v>0</v>
      </c>
      <c r="BL306" s="17" t="s">
        <v>329</v>
      </c>
      <c r="BM306" s="143" t="s">
        <v>410</v>
      </c>
    </row>
    <row r="307" spans="2:65" s="1" customFormat="1" ht="11.25">
      <c r="B307" s="32"/>
      <c r="D307" s="145" t="s">
        <v>142</v>
      </c>
      <c r="F307" s="146" t="s">
        <v>409</v>
      </c>
      <c r="I307" s="147"/>
      <c r="L307" s="32"/>
      <c r="M307" s="148"/>
      <c r="T307" s="56"/>
      <c r="AT307" s="17" t="s">
        <v>142</v>
      </c>
      <c r="AU307" s="17" t="s">
        <v>87</v>
      </c>
    </row>
    <row r="308" spans="2:65" s="1" customFormat="1" ht="24.2" customHeight="1">
      <c r="B308" s="32"/>
      <c r="C308" s="132" t="s">
        <v>411</v>
      </c>
      <c r="D308" s="132" t="s">
        <v>135</v>
      </c>
      <c r="E308" s="133" t="s">
        <v>412</v>
      </c>
      <c r="F308" s="134" t="s">
        <v>413</v>
      </c>
      <c r="G308" s="135" t="s">
        <v>149</v>
      </c>
      <c r="H308" s="136">
        <v>4</v>
      </c>
      <c r="I308" s="137"/>
      <c r="J308" s="138">
        <f>ROUND(I308*H308,2)</f>
        <v>0</v>
      </c>
      <c r="K308" s="134" t="s">
        <v>139</v>
      </c>
      <c r="L308" s="32"/>
      <c r="M308" s="139" t="s">
        <v>1</v>
      </c>
      <c r="N308" s="140" t="s">
        <v>43</v>
      </c>
      <c r="P308" s="141">
        <f>O308*H308</f>
        <v>0</v>
      </c>
      <c r="Q308" s="141">
        <v>7.0459999999999995E-2</v>
      </c>
      <c r="R308" s="141">
        <f>Q308*H308</f>
        <v>0.28183999999999998</v>
      </c>
      <c r="S308" s="141">
        <v>0</v>
      </c>
      <c r="T308" s="142">
        <f>S308*H308</f>
        <v>0</v>
      </c>
      <c r="AR308" s="143" t="s">
        <v>140</v>
      </c>
      <c r="AT308" s="143" t="s">
        <v>135</v>
      </c>
      <c r="AU308" s="143" t="s">
        <v>87</v>
      </c>
      <c r="AY308" s="17" t="s">
        <v>133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21</v>
      </c>
      <c r="BK308" s="144">
        <f>ROUND(I308*H308,2)</f>
        <v>0</v>
      </c>
      <c r="BL308" s="17" t="s">
        <v>140</v>
      </c>
      <c r="BM308" s="143" t="s">
        <v>414</v>
      </c>
    </row>
    <row r="309" spans="2:65" s="1" customFormat="1" ht="29.25">
      <c r="B309" s="32"/>
      <c r="D309" s="145" t="s">
        <v>142</v>
      </c>
      <c r="F309" s="146" t="s">
        <v>415</v>
      </c>
      <c r="I309" s="147"/>
      <c r="L309" s="32"/>
      <c r="M309" s="148"/>
      <c r="T309" s="56"/>
      <c r="AT309" s="17" t="s">
        <v>142</v>
      </c>
      <c r="AU309" s="17" t="s">
        <v>87</v>
      </c>
    </row>
    <row r="310" spans="2:65" s="12" customFormat="1" ht="11.25">
      <c r="B310" s="149"/>
      <c r="D310" s="145" t="s">
        <v>144</v>
      </c>
      <c r="E310" s="150" t="s">
        <v>1</v>
      </c>
      <c r="F310" s="151" t="s">
        <v>416</v>
      </c>
      <c r="H310" s="150" t="s">
        <v>1</v>
      </c>
      <c r="I310" s="152"/>
      <c r="L310" s="149"/>
      <c r="M310" s="153"/>
      <c r="T310" s="154"/>
      <c r="AT310" s="150" t="s">
        <v>144</v>
      </c>
      <c r="AU310" s="150" t="s">
        <v>87</v>
      </c>
      <c r="AV310" s="12" t="s">
        <v>21</v>
      </c>
      <c r="AW310" s="12" t="s">
        <v>35</v>
      </c>
      <c r="AX310" s="12" t="s">
        <v>78</v>
      </c>
      <c r="AY310" s="150" t="s">
        <v>133</v>
      </c>
    </row>
    <row r="311" spans="2:65" s="13" customFormat="1" ht="11.25">
      <c r="B311" s="155"/>
      <c r="D311" s="145" t="s">
        <v>144</v>
      </c>
      <c r="E311" s="156" t="s">
        <v>1</v>
      </c>
      <c r="F311" s="157" t="s">
        <v>140</v>
      </c>
      <c r="H311" s="158">
        <v>4</v>
      </c>
      <c r="I311" s="159"/>
      <c r="L311" s="155"/>
      <c r="M311" s="160"/>
      <c r="T311" s="161"/>
      <c r="AT311" s="156" t="s">
        <v>144</v>
      </c>
      <c r="AU311" s="156" t="s">
        <v>87</v>
      </c>
      <c r="AV311" s="13" t="s">
        <v>87</v>
      </c>
      <c r="AW311" s="13" t="s">
        <v>35</v>
      </c>
      <c r="AX311" s="13" t="s">
        <v>21</v>
      </c>
      <c r="AY311" s="156" t="s">
        <v>133</v>
      </c>
    </row>
    <row r="312" spans="2:65" s="1" customFormat="1" ht="24.2" customHeight="1">
      <c r="B312" s="32"/>
      <c r="C312" s="132" t="s">
        <v>417</v>
      </c>
      <c r="D312" s="132" t="s">
        <v>135</v>
      </c>
      <c r="E312" s="133" t="s">
        <v>418</v>
      </c>
      <c r="F312" s="134" t="s">
        <v>419</v>
      </c>
      <c r="G312" s="135" t="s">
        <v>138</v>
      </c>
      <c r="H312" s="136">
        <v>36</v>
      </c>
      <c r="I312" s="137"/>
      <c r="J312" s="138">
        <f>ROUND(I312*H312,2)</f>
        <v>0</v>
      </c>
      <c r="K312" s="134" t="s">
        <v>139</v>
      </c>
      <c r="L312" s="32"/>
      <c r="M312" s="139" t="s">
        <v>1</v>
      </c>
      <c r="N312" s="140" t="s">
        <v>43</v>
      </c>
      <c r="P312" s="141">
        <f>O312*H312</f>
        <v>0</v>
      </c>
      <c r="Q312" s="141">
        <v>0</v>
      </c>
      <c r="R312" s="141">
        <f>Q312*H312</f>
        <v>0</v>
      </c>
      <c r="S312" s="141">
        <v>0</v>
      </c>
      <c r="T312" s="142">
        <f>S312*H312</f>
        <v>0</v>
      </c>
      <c r="AR312" s="143" t="s">
        <v>140</v>
      </c>
      <c r="AT312" s="143" t="s">
        <v>135</v>
      </c>
      <c r="AU312" s="143" t="s">
        <v>87</v>
      </c>
      <c r="AY312" s="17" t="s">
        <v>133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7" t="s">
        <v>21</v>
      </c>
      <c r="BK312" s="144">
        <f>ROUND(I312*H312,2)</f>
        <v>0</v>
      </c>
      <c r="BL312" s="17" t="s">
        <v>140</v>
      </c>
      <c r="BM312" s="143" t="s">
        <v>420</v>
      </c>
    </row>
    <row r="313" spans="2:65" s="1" customFormat="1" ht="19.5">
      <c r="B313" s="32"/>
      <c r="D313" s="145" t="s">
        <v>142</v>
      </c>
      <c r="F313" s="146" t="s">
        <v>421</v>
      </c>
      <c r="I313" s="147"/>
      <c r="L313" s="32"/>
      <c r="M313" s="148"/>
      <c r="T313" s="56"/>
      <c r="AT313" s="17" t="s">
        <v>142</v>
      </c>
      <c r="AU313" s="17" t="s">
        <v>87</v>
      </c>
    </row>
    <row r="314" spans="2:65" s="1" customFormat="1" ht="16.5" customHeight="1">
      <c r="B314" s="32"/>
      <c r="C314" s="177" t="s">
        <v>422</v>
      </c>
      <c r="D314" s="177" t="s">
        <v>293</v>
      </c>
      <c r="E314" s="178" t="s">
        <v>423</v>
      </c>
      <c r="F314" s="179" t="s">
        <v>424</v>
      </c>
      <c r="G314" s="180" t="s">
        <v>230</v>
      </c>
      <c r="H314" s="181">
        <v>3.7080000000000002</v>
      </c>
      <c r="I314" s="182"/>
      <c r="J314" s="183">
        <f>ROUND(I314*H314,2)</f>
        <v>0</v>
      </c>
      <c r="K314" s="179" t="s">
        <v>139</v>
      </c>
      <c r="L314" s="184"/>
      <c r="M314" s="185" t="s">
        <v>1</v>
      </c>
      <c r="N314" s="186" t="s">
        <v>43</v>
      </c>
      <c r="P314" s="141">
        <f>O314*H314</f>
        <v>0</v>
      </c>
      <c r="Q314" s="141">
        <v>0.2</v>
      </c>
      <c r="R314" s="141">
        <f>Q314*H314</f>
        <v>0.74160000000000004</v>
      </c>
      <c r="S314" s="141">
        <v>0</v>
      </c>
      <c r="T314" s="142">
        <f>S314*H314</f>
        <v>0</v>
      </c>
      <c r="AR314" s="143" t="s">
        <v>183</v>
      </c>
      <c r="AT314" s="143" t="s">
        <v>293</v>
      </c>
      <c r="AU314" s="143" t="s">
        <v>87</v>
      </c>
      <c r="AY314" s="17" t="s">
        <v>133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21</v>
      </c>
      <c r="BK314" s="144">
        <f>ROUND(I314*H314,2)</f>
        <v>0</v>
      </c>
      <c r="BL314" s="17" t="s">
        <v>140</v>
      </c>
      <c r="BM314" s="143" t="s">
        <v>425</v>
      </c>
    </row>
    <row r="315" spans="2:65" s="1" customFormat="1" ht="11.25">
      <c r="B315" s="32"/>
      <c r="D315" s="145" t="s">
        <v>142</v>
      </c>
      <c r="F315" s="146" t="s">
        <v>424</v>
      </c>
      <c r="I315" s="147"/>
      <c r="L315" s="32"/>
      <c r="M315" s="148"/>
      <c r="T315" s="56"/>
      <c r="AT315" s="17" t="s">
        <v>142</v>
      </c>
      <c r="AU315" s="17" t="s">
        <v>87</v>
      </c>
    </row>
    <row r="316" spans="2:65" s="13" customFormat="1" ht="11.25">
      <c r="B316" s="155"/>
      <c r="D316" s="145" t="s">
        <v>144</v>
      </c>
      <c r="F316" s="157" t="s">
        <v>426</v>
      </c>
      <c r="H316" s="158">
        <v>3.7080000000000002</v>
      </c>
      <c r="I316" s="159"/>
      <c r="L316" s="155"/>
      <c r="M316" s="160"/>
      <c r="T316" s="161"/>
      <c r="AT316" s="156" t="s">
        <v>144</v>
      </c>
      <c r="AU316" s="156" t="s">
        <v>87</v>
      </c>
      <c r="AV316" s="13" t="s">
        <v>87</v>
      </c>
      <c r="AW316" s="13" t="s">
        <v>4</v>
      </c>
      <c r="AX316" s="13" t="s">
        <v>21</v>
      </c>
      <c r="AY316" s="156" t="s">
        <v>133</v>
      </c>
    </row>
    <row r="317" spans="2:65" s="1" customFormat="1" ht="37.9" customHeight="1">
      <c r="B317" s="32"/>
      <c r="C317" s="132" t="s">
        <v>427</v>
      </c>
      <c r="D317" s="132" t="s">
        <v>135</v>
      </c>
      <c r="E317" s="133" t="s">
        <v>428</v>
      </c>
      <c r="F317" s="134" t="s">
        <v>429</v>
      </c>
      <c r="G317" s="135" t="s">
        <v>265</v>
      </c>
      <c r="H317" s="136">
        <v>1</v>
      </c>
      <c r="I317" s="137"/>
      <c r="J317" s="138">
        <f>ROUND(I317*H317,2)</f>
        <v>0</v>
      </c>
      <c r="K317" s="134" t="s">
        <v>1</v>
      </c>
      <c r="L317" s="32"/>
      <c r="M317" s="139" t="s">
        <v>1</v>
      </c>
      <c r="N317" s="140" t="s">
        <v>43</v>
      </c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AR317" s="143" t="s">
        <v>241</v>
      </c>
      <c r="AT317" s="143" t="s">
        <v>135</v>
      </c>
      <c r="AU317" s="143" t="s">
        <v>87</v>
      </c>
      <c r="AY317" s="17" t="s">
        <v>133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21</v>
      </c>
      <c r="BK317" s="144">
        <f>ROUND(I317*H317,2)</f>
        <v>0</v>
      </c>
      <c r="BL317" s="17" t="s">
        <v>241</v>
      </c>
      <c r="BM317" s="143" t="s">
        <v>430</v>
      </c>
    </row>
    <row r="318" spans="2:65" s="1" customFormat="1" ht="19.5">
      <c r="B318" s="32"/>
      <c r="D318" s="145" t="s">
        <v>142</v>
      </c>
      <c r="F318" s="146" t="s">
        <v>429</v>
      </c>
      <c r="I318" s="147"/>
      <c r="L318" s="32"/>
      <c r="M318" s="148"/>
      <c r="T318" s="56"/>
      <c r="AT318" s="17" t="s">
        <v>142</v>
      </c>
      <c r="AU318" s="17" t="s">
        <v>87</v>
      </c>
    </row>
    <row r="319" spans="2:65" s="11" customFormat="1" ht="22.9" customHeight="1">
      <c r="B319" s="120"/>
      <c r="D319" s="121" t="s">
        <v>77</v>
      </c>
      <c r="E319" s="130" t="s">
        <v>87</v>
      </c>
      <c r="F319" s="130" t="s">
        <v>431</v>
      </c>
      <c r="I319" s="123"/>
      <c r="J319" s="131">
        <f>BK319</f>
        <v>0</v>
      </c>
      <c r="L319" s="120"/>
      <c r="M319" s="125"/>
      <c r="P319" s="126">
        <f>SUM(P320:P330)</f>
        <v>0</v>
      </c>
      <c r="R319" s="126">
        <f>SUM(R320:R330)</f>
        <v>56.092102400000009</v>
      </c>
      <c r="T319" s="127">
        <f>SUM(T320:T330)</f>
        <v>0</v>
      </c>
      <c r="AR319" s="121" t="s">
        <v>21</v>
      </c>
      <c r="AT319" s="128" t="s">
        <v>77</v>
      </c>
      <c r="AU319" s="128" t="s">
        <v>21</v>
      </c>
      <c r="AY319" s="121" t="s">
        <v>133</v>
      </c>
      <c r="BK319" s="129">
        <f>SUM(BK320:BK330)</f>
        <v>0</v>
      </c>
    </row>
    <row r="320" spans="2:65" s="1" customFormat="1" ht="37.9" customHeight="1">
      <c r="B320" s="32"/>
      <c r="C320" s="132" t="s">
        <v>432</v>
      </c>
      <c r="D320" s="132" t="s">
        <v>135</v>
      </c>
      <c r="E320" s="133" t="s">
        <v>433</v>
      </c>
      <c r="F320" s="134" t="s">
        <v>434</v>
      </c>
      <c r="G320" s="135" t="s">
        <v>198</v>
      </c>
      <c r="H320" s="136">
        <v>273</v>
      </c>
      <c r="I320" s="137"/>
      <c r="J320" s="138">
        <f>ROUND(I320*H320,2)</f>
        <v>0</v>
      </c>
      <c r="K320" s="134" t="s">
        <v>1</v>
      </c>
      <c r="L320" s="32"/>
      <c r="M320" s="139" t="s">
        <v>1</v>
      </c>
      <c r="N320" s="140" t="s">
        <v>43</v>
      </c>
      <c r="P320" s="141">
        <f>O320*H320</f>
        <v>0</v>
      </c>
      <c r="Q320" s="141">
        <v>0.20469000000000001</v>
      </c>
      <c r="R320" s="141">
        <f>Q320*H320</f>
        <v>55.880370000000006</v>
      </c>
      <c r="S320" s="141">
        <v>0</v>
      </c>
      <c r="T320" s="142">
        <f>S320*H320</f>
        <v>0</v>
      </c>
      <c r="AR320" s="143" t="s">
        <v>140</v>
      </c>
      <c r="AT320" s="143" t="s">
        <v>135</v>
      </c>
      <c r="AU320" s="143" t="s">
        <v>87</v>
      </c>
      <c r="AY320" s="17" t="s">
        <v>133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21</v>
      </c>
      <c r="BK320" s="144">
        <f>ROUND(I320*H320,2)</f>
        <v>0</v>
      </c>
      <c r="BL320" s="17" t="s">
        <v>140</v>
      </c>
      <c r="BM320" s="143" t="s">
        <v>435</v>
      </c>
    </row>
    <row r="321" spans="2:65" s="1" customFormat="1" ht="19.5">
      <c r="B321" s="32"/>
      <c r="D321" s="145" t="s">
        <v>142</v>
      </c>
      <c r="F321" s="146" t="s">
        <v>434</v>
      </c>
      <c r="I321" s="147"/>
      <c r="L321" s="32"/>
      <c r="M321" s="148"/>
      <c r="T321" s="56"/>
      <c r="AT321" s="17" t="s">
        <v>142</v>
      </c>
      <c r="AU321" s="17" t="s">
        <v>87</v>
      </c>
    </row>
    <row r="322" spans="2:65" s="12" customFormat="1" ht="11.25">
      <c r="B322" s="149"/>
      <c r="D322" s="145" t="s">
        <v>144</v>
      </c>
      <c r="E322" s="150" t="s">
        <v>1</v>
      </c>
      <c r="F322" s="151" t="s">
        <v>436</v>
      </c>
      <c r="H322" s="150" t="s">
        <v>1</v>
      </c>
      <c r="I322" s="152"/>
      <c r="L322" s="149"/>
      <c r="M322" s="153"/>
      <c r="T322" s="154"/>
      <c r="AT322" s="150" t="s">
        <v>144</v>
      </c>
      <c r="AU322" s="150" t="s">
        <v>87</v>
      </c>
      <c r="AV322" s="12" t="s">
        <v>21</v>
      </c>
      <c r="AW322" s="12" t="s">
        <v>35</v>
      </c>
      <c r="AX322" s="12" t="s">
        <v>78</v>
      </c>
      <c r="AY322" s="150" t="s">
        <v>133</v>
      </c>
    </row>
    <row r="323" spans="2:65" s="13" customFormat="1" ht="11.25">
      <c r="B323" s="155"/>
      <c r="D323" s="145" t="s">
        <v>144</v>
      </c>
      <c r="E323" s="156" t="s">
        <v>1</v>
      </c>
      <c r="F323" s="157" t="s">
        <v>437</v>
      </c>
      <c r="H323" s="158">
        <v>273</v>
      </c>
      <c r="I323" s="159"/>
      <c r="L323" s="155"/>
      <c r="M323" s="160"/>
      <c r="T323" s="161"/>
      <c r="AT323" s="156" t="s">
        <v>144</v>
      </c>
      <c r="AU323" s="156" t="s">
        <v>87</v>
      </c>
      <c r="AV323" s="13" t="s">
        <v>87</v>
      </c>
      <c r="AW323" s="13" t="s">
        <v>35</v>
      </c>
      <c r="AX323" s="13" t="s">
        <v>21</v>
      </c>
      <c r="AY323" s="156" t="s">
        <v>133</v>
      </c>
    </row>
    <row r="324" spans="2:65" s="1" customFormat="1" ht="24.2" customHeight="1">
      <c r="B324" s="32"/>
      <c r="C324" s="132" t="s">
        <v>438</v>
      </c>
      <c r="D324" s="132" t="s">
        <v>135</v>
      </c>
      <c r="E324" s="133" t="s">
        <v>439</v>
      </c>
      <c r="F324" s="134" t="s">
        <v>440</v>
      </c>
      <c r="G324" s="135" t="s">
        <v>138</v>
      </c>
      <c r="H324" s="136">
        <v>369</v>
      </c>
      <c r="I324" s="137"/>
      <c r="J324" s="138">
        <f>ROUND(I324*H324,2)</f>
        <v>0</v>
      </c>
      <c r="K324" s="134" t="s">
        <v>139</v>
      </c>
      <c r="L324" s="32"/>
      <c r="M324" s="139" t="s">
        <v>1</v>
      </c>
      <c r="N324" s="140" t="s">
        <v>43</v>
      </c>
      <c r="P324" s="141">
        <f>O324*H324</f>
        <v>0</v>
      </c>
      <c r="Q324" s="141">
        <v>1E-4</v>
      </c>
      <c r="R324" s="141">
        <f>Q324*H324</f>
        <v>3.6900000000000002E-2</v>
      </c>
      <c r="S324" s="141">
        <v>0</v>
      </c>
      <c r="T324" s="142">
        <f>S324*H324</f>
        <v>0</v>
      </c>
      <c r="AR324" s="143" t="s">
        <v>140</v>
      </c>
      <c r="AT324" s="143" t="s">
        <v>135</v>
      </c>
      <c r="AU324" s="143" t="s">
        <v>87</v>
      </c>
      <c r="AY324" s="17" t="s">
        <v>133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21</v>
      </c>
      <c r="BK324" s="144">
        <f>ROUND(I324*H324,2)</f>
        <v>0</v>
      </c>
      <c r="BL324" s="17" t="s">
        <v>140</v>
      </c>
      <c r="BM324" s="143" t="s">
        <v>441</v>
      </c>
    </row>
    <row r="325" spans="2:65" s="1" customFormat="1" ht="29.25">
      <c r="B325" s="32"/>
      <c r="D325" s="145" t="s">
        <v>142</v>
      </c>
      <c r="F325" s="146" t="s">
        <v>442</v>
      </c>
      <c r="I325" s="147"/>
      <c r="L325" s="32"/>
      <c r="M325" s="148"/>
      <c r="T325" s="56"/>
      <c r="AT325" s="17" t="s">
        <v>142</v>
      </c>
      <c r="AU325" s="17" t="s">
        <v>87</v>
      </c>
    </row>
    <row r="326" spans="2:65" s="12" customFormat="1" ht="11.25">
      <c r="B326" s="149"/>
      <c r="D326" s="145" t="s">
        <v>144</v>
      </c>
      <c r="E326" s="150" t="s">
        <v>1</v>
      </c>
      <c r="F326" s="151" t="s">
        <v>443</v>
      </c>
      <c r="H326" s="150" t="s">
        <v>1</v>
      </c>
      <c r="I326" s="152"/>
      <c r="L326" s="149"/>
      <c r="M326" s="153"/>
      <c r="T326" s="154"/>
      <c r="AT326" s="150" t="s">
        <v>144</v>
      </c>
      <c r="AU326" s="150" t="s">
        <v>87</v>
      </c>
      <c r="AV326" s="12" t="s">
        <v>21</v>
      </c>
      <c r="AW326" s="12" t="s">
        <v>35</v>
      </c>
      <c r="AX326" s="12" t="s">
        <v>78</v>
      </c>
      <c r="AY326" s="150" t="s">
        <v>133</v>
      </c>
    </row>
    <row r="327" spans="2:65" s="13" customFormat="1" ht="11.25">
      <c r="B327" s="155"/>
      <c r="D327" s="145" t="s">
        <v>144</v>
      </c>
      <c r="E327" s="156" t="s">
        <v>1</v>
      </c>
      <c r="F327" s="157" t="s">
        <v>444</v>
      </c>
      <c r="H327" s="158">
        <v>369</v>
      </c>
      <c r="I327" s="159"/>
      <c r="L327" s="155"/>
      <c r="M327" s="160"/>
      <c r="T327" s="161"/>
      <c r="AT327" s="156" t="s">
        <v>144</v>
      </c>
      <c r="AU327" s="156" t="s">
        <v>87</v>
      </c>
      <c r="AV327" s="13" t="s">
        <v>87</v>
      </c>
      <c r="AW327" s="13" t="s">
        <v>35</v>
      </c>
      <c r="AX327" s="13" t="s">
        <v>21</v>
      </c>
      <c r="AY327" s="156" t="s">
        <v>133</v>
      </c>
    </row>
    <row r="328" spans="2:65" s="1" customFormat="1" ht="24.2" customHeight="1">
      <c r="B328" s="32"/>
      <c r="C328" s="177" t="s">
        <v>445</v>
      </c>
      <c r="D328" s="177" t="s">
        <v>293</v>
      </c>
      <c r="E328" s="178" t="s">
        <v>446</v>
      </c>
      <c r="F328" s="179" t="s">
        <v>447</v>
      </c>
      <c r="G328" s="180" t="s">
        <v>138</v>
      </c>
      <c r="H328" s="181">
        <v>437.08100000000002</v>
      </c>
      <c r="I328" s="182"/>
      <c r="J328" s="183">
        <f>ROUND(I328*H328,2)</f>
        <v>0</v>
      </c>
      <c r="K328" s="179" t="s">
        <v>139</v>
      </c>
      <c r="L328" s="184"/>
      <c r="M328" s="185" t="s">
        <v>1</v>
      </c>
      <c r="N328" s="186" t="s">
        <v>43</v>
      </c>
      <c r="P328" s="141">
        <f>O328*H328</f>
        <v>0</v>
      </c>
      <c r="Q328" s="141">
        <v>4.0000000000000002E-4</v>
      </c>
      <c r="R328" s="141">
        <f>Q328*H328</f>
        <v>0.17483240000000003</v>
      </c>
      <c r="S328" s="141">
        <v>0</v>
      </c>
      <c r="T328" s="142">
        <f>S328*H328</f>
        <v>0</v>
      </c>
      <c r="AR328" s="143" t="s">
        <v>329</v>
      </c>
      <c r="AT328" s="143" t="s">
        <v>293</v>
      </c>
      <c r="AU328" s="143" t="s">
        <v>87</v>
      </c>
      <c r="AY328" s="17" t="s">
        <v>133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21</v>
      </c>
      <c r="BK328" s="144">
        <f>ROUND(I328*H328,2)</f>
        <v>0</v>
      </c>
      <c r="BL328" s="17" t="s">
        <v>329</v>
      </c>
      <c r="BM328" s="143" t="s">
        <v>448</v>
      </c>
    </row>
    <row r="329" spans="2:65" s="1" customFormat="1" ht="19.5">
      <c r="B329" s="32"/>
      <c r="D329" s="145" t="s">
        <v>142</v>
      </c>
      <c r="F329" s="146" t="s">
        <v>447</v>
      </c>
      <c r="I329" s="147"/>
      <c r="L329" s="32"/>
      <c r="M329" s="148"/>
      <c r="T329" s="56"/>
      <c r="AT329" s="17" t="s">
        <v>142</v>
      </c>
      <c r="AU329" s="17" t="s">
        <v>87</v>
      </c>
    </row>
    <row r="330" spans="2:65" s="13" customFormat="1" ht="11.25">
      <c r="B330" s="155"/>
      <c r="D330" s="145" t="s">
        <v>144</v>
      </c>
      <c r="F330" s="157" t="s">
        <v>449</v>
      </c>
      <c r="H330" s="158">
        <v>437.08100000000002</v>
      </c>
      <c r="I330" s="159"/>
      <c r="L330" s="155"/>
      <c r="M330" s="160"/>
      <c r="T330" s="161"/>
      <c r="AT330" s="156" t="s">
        <v>144</v>
      </c>
      <c r="AU330" s="156" t="s">
        <v>87</v>
      </c>
      <c r="AV330" s="13" t="s">
        <v>87</v>
      </c>
      <c r="AW330" s="13" t="s">
        <v>4</v>
      </c>
      <c r="AX330" s="13" t="s">
        <v>21</v>
      </c>
      <c r="AY330" s="156" t="s">
        <v>133</v>
      </c>
    </row>
    <row r="331" spans="2:65" s="11" customFormat="1" ht="22.9" customHeight="1">
      <c r="B331" s="120"/>
      <c r="D331" s="121" t="s">
        <v>77</v>
      </c>
      <c r="E331" s="130" t="s">
        <v>140</v>
      </c>
      <c r="F331" s="130" t="s">
        <v>450</v>
      </c>
      <c r="I331" s="123"/>
      <c r="J331" s="131">
        <f>BK331</f>
        <v>0</v>
      </c>
      <c r="L331" s="120"/>
      <c r="M331" s="125"/>
      <c r="P331" s="126">
        <f>P332+SUM(P333:P337)</f>
        <v>0</v>
      </c>
      <c r="R331" s="126">
        <f>R332+SUM(R333:R337)</f>
        <v>62.467516800000006</v>
      </c>
      <c r="T331" s="127">
        <f>T332+SUM(T333:T337)</f>
        <v>0</v>
      </c>
      <c r="AR331" s="121" t="s">
        <v>21</v>
      </c>
      <c r="AT331" s="128" t="s">
        <v>77</v>
      </c>
      <c r="AU331" s="128" t="s">
        <v>21</v>
      </c>
      <c r="AY331" s="121" t="s">
        <v>133</v>
      </c>
      <c r="BK331" s="129">
        <f>BK332+SUM(BK333:BK337)</f>
        <v>0</v>
      </c>
    </row>
    <row r="332" spans="2:65" s="1" customFormat="1" ht="16.5" customHeight="1">
      <c r="B332" s="32"/>
      <c r="C332" s="132" t="s">
        <v>451</v>
      </c>
      <c r="D332" s="132" t="s">
        <v>135</v>
      </c>
      <c r="E332" s="133" t="s">
        <v>452</v>
      </c>
      <c r="F332" s="134" t="s">
        <v>453</v>
      </c>
      <c r="G332" s="135" t="s">
        <v>230</v>
      </c>
      <c r="H332" s="136">
        <v>29.34</v>
      </c>
      <c r="I332" s="137"/>
      <c r="J332" s="138">
        <f>ROUND(I332*H332,2)</f>
        <v>0</v>
      </c>
      <c r="K332" s="134" t="s">
        <v>139</v>
      </c>
      <c r="L332" s="32"/>
      <c r="M332" s="139" t="s">
        <v>1</v>
      </c>
      <c r="N332" s="140" t="s">
        <v>43</v>
      </c>
      <c r="P332" s="141">
        <f>O332*H332</f>
        <v>0</v>
      </c>
      <c r="Q332" s="141">
        <v>1.8907700000000001</v>
      </c>
      <c r="R332" s="141">
        <f>Q332*H332</f>
        <v>55.475191800000005</v>
      </c>
      <c r="S332" s="141">
        <v>0</v>
      </c>
      <c r="T332" s="142">
        <f>S332*H332</f>
        <v>0</v>
      </c>
      <c r="AR332" s="143" t="s">
        <v>140</v>
      </c>
      <c r="AT332" s="143" t="s">
        <v>135</v>
      </c>
      <c r="AU332" s="143" t="s">
        <v>87</v>
      </c>
      <c r="AY332" s="17" t="s">
        <v>133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21</v>
      </c>
      <c r="BK332" s="144">
        <f>ROUND(I332*H332,2)</f>
        <v>0</v>
      </c>
      <c r="BL332" s="17" t="s">
        <v>140</v>
      </c>
      <c r="BM332" s="143" t="s">
        <v>454</v>
      </c>
    </row>
    <row r="333" spans="2:65" s="1" customFormat="1" ht="19.5">
      <c r="B333" s="32"/>
      <c r="D333" s="145" t="s">
        <v>142</v>
      </c>
      <c r="F333" s="146" t="s">
        <v>455</v>
      </c>
      <c r="I333" s="147"/>
      <c r="L333" s="32"/>
      <c r="M333" s="148"/>
      <c r="T333" s="56"/>
      <c r="AT333" s="17" t="s">
        <v>142</v>
      </c>
      <c r="AU333" s="17" t="s">
        <v>87</v>
      </c>
    </row>
    <row r="334" spans="2:65" s="12" customFormat="1" ht="11.25">
      <c r="B334" s="149"/>
      <c r="D334" s="145" t="s">
        <v>144</v>
      </c>
      <c r="E334" s="150" t="s">
        <v>1</v>
      </c>
      <c r="F334" s="151" t="s">
        <v>456</v>
      </c>
      <c r="H334" s="150" t="s">
        <v>1</v>
      </c>
      <c r="I334" s="152"/>
      <c r="L334" s="149"/>
      <c r="M334" s="153"/>
      <c r="T334" s="154"/>
      <c r="AT334" s="150" t="s">
        <v>144</v>
      </c>
      <c r="AU334" s="150" t="s">
        <v>87</v>
      </c>
      <c r="AV334" s="12" t="s">
        <v>21</v>
      </c>
      <c r="AW334" s="12" t="s">
        <v>35</v>
      </c>
      <c r="AX334" s="12" t="s">
        <v>78</v>
      </c>
      <c r="AY334" s="150" t="s">
        <v>133</v>
      </c>
    </row>
    <row r="335" spans="2:65" s="12" customFormat="1" ht="11.25">
      <c r="B335" s="149"/>
      <c r="D335" s="145" t="s">
        <v>144</v>
      </c>
      <c r="E335" s="150" t="s">
        <v>1</v>
      </c>
      <c r="F335" s="151" t="s">
        <v>457</v>
      </c>
      <c r="H335" s="150" t="s">
        <v>1</v>
      </c>
      <c r="I335" s="152"/>
      <c r="L335" s="149"/>
      <c r="M335" s="153"/>
      <c r="T335" s="154"/>
      <c r="AT335" s="150" t="s">
        <v>144</v>
      </c>
      <c r="AU335" s="150" t="s">
        <v>87</v>
      </c>
      <c r="AV335" s="12" t="s">
        <v>21</v>
      </c>
      <c r="AW335" s="12" t="s">
        <v>35</v>
      </c>
      <c r="AX335" s="12" t="s">
        <v>78</v>
      </c>
      <c r="AY335" s="150" t="s">
        <v>133</v>
      </c>
    </row>
    <row r="336" spans="2:65" s="13" customFormat="1" ht="11.25">
      <c r="B336" s="155"/>
      <c r="D336" s="145" t="s">
        <v>144</v>
      </c>
      <c r="E336" s="156" t="s">
        <v>1</v>
      </c>
      <c r="F336" s="157" t="s">
        <v>458</v>
      </c>
      <c r="H336" s="158">
        <v>29.34</v>
      </c>
      <c r="I336" s="159"/>
      <c r="L336" s="155"/>
      <c r="M336" s="160"/>
      <c r="T336" s="161"/>
      <c r="AT336" s="156" t="s">
        <v>144</v>
      </c>
      <c r="AU336" s="156" t="s">
        <v>87</v>
      </c>
      <c r="AV336" s="13" t="s">
        <v>87</v>
      </c>
      <c r="AW336" s="13" t="s">
        <v>35</v>
      </c>
      <c r="AX336" s="13" t="s">
        <v>21</v>
      </c>
      <c r="AY336" s="156" t="s">
        <v>133</v>
      </c>
    </row>
    <row r="337" spans="2:65" s="11" customFormat="1" ht="20.85" customHeight="1">
      <c r="B337" s="120"/>
      <c r="D337" s="121" t="s">
        <v>77</v>
      </c>
      <c r="E337" s="130" t="s">
        <v>411</v>
      </c>
      <c r="F337" s="130" t="s">
        <v>459</v>
      </c>
      <c r="I337" s="123"/>
      <c r="J337" s="131">
        <f>BK337</f>
        <v>0</v>
      </c>
      <c r="L337" s="120"/>
      <c r="M337" s="125"/>
      <c r="P337" s="126">
        <f>SUM(P338:P368)</f>
        <v>0</v>
      </c>
      <c r="R337" s="126">
        <f>SUM(R338:R368)</f>
        <v>6.9923250000000001</v>
      </c>
      <c r="T337" s="127">
        <f>SUM(T338:T368)</f>
        <v>0</v>
      </c>
      <c r="AR337" s="121" t="s">
        <v>21</v>
      </c>
      <c r="AT337" s="128" t="s">
        <v>77</v>
      </c>
      <c r="AU337" s="128" t="s">
        <v>87</v>
      </c>
      <c r="AY337" s="121" t="s">
        <v>133</v>
      </c>
      <c r="BK337" s="129">
        <f>SUM(BK338:BK368)</f>
        <v>0</v>
      </c>
    </row>
    <row r="338" spans="2:65" s="1" customFormat="1" ht="33" customHeight="1">
      <c r="B338" s="32"/>
      <c r="C338" s="132" t="s">
        <v>460</v>
      </c>
      <c r="D338" s="132" t="s">
        <v>135</v>
      </c>
      <c r="E338" s="133" t="s">
        <v>461</v>
      </c>
      <c r="F338" s="134" t="s">
        <v>462</v>
      </c>
      <c r="G338" s="135" t="s">
        <v>198</v>
      </c>
      <c r="H338" s="136">
        <v>40.5</v>
      </c>
      <c r="I338" s="137"/>
      <c r="J338" s="138">
        <f>ROUND(I338*H338,2)</f>
        <v>0</v>
      </c>
      <c r="K338" s="134" t="s">
        <v>139</v>
      </c>
      <c r="L338" s="32"/>
      <c r="M338" s="139" t="s">
        <v>1</v>
      </c>
      <c r="N338" s="140" t="s">
        <v>43</v>
      </c>
      <c r="P338" s="141">
        <f>O338*H338</f>
        <v>0</v>
      </c>
      <c r="Q338" s="141">
        <v>3.465E-2</v>
      </c>
      <c r="R338" s="141">
        <f>Q338*H338</f>
        <v>1.4033249999999999</v>
      </c>
      <c r="S338" s="141">
        <v>0</v>
      </c>
      <c r="T338" s="142">
        <f>S338*H338</f>
        <v>0</v>
      </c>
      <c r="AR338" s="143" t="s">
        <v>140</v>
      </c>
      <c r="AT338" s="143" t="s">
        <v>135</v>
      </c>
      <c r="AU338" s="143" t="s">
        <v>152</v>
      </c>
      <c r="AY338" s="17" t="s">
        <v>133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21</v>
      </c>
      <c r="BK338" s="144">
        <f>ROUND(I338*H338,2)</f>
        <v>0</v>
      </c>
      <c r="BL338" s="17" t="s">
        <v>140</v>
      </c>
      <c r="BM338" s="143" t="s">
        <v>463</v>
      </c>
    </row>
    <row r="339" spans="2:65" s="1" customFormat="1" ht="39">
      <c r="B339" s="32"/>
      <c r="D339" s="145" t="s">
        <v>142</v>
      </c>
      <c r="F339" s="146" t="s">
        <v>464</v>
      </c>
      <c r="I339" s="147"/>
      <c r="L339" s="32"/>
      <c r="M339" s="148"/>
      <c r="T339" s="56"/>
      <c r="AT339" s="17" t="s">
        <v>142</v>
      </c>
      <c r="AU339" s="17" t="s">
        <v>152</v>
      </c>
    </row>
    <row r="340" spans="2:65" s="12" customFormat="1" ht="11.25">
      <c r="B340" s="149"/>
      <c r="D340" s="145" t="s">
        <v>144</v>
      </c>
      <c r="E340" s="150" t="s">
        <v>1</v>
      </c>
      <c r="F340" s="151" t="s">
        <v>465</v>
      </c>
      <c r="H340" s="150" t="s">
        <v>1</v>
      </c>
      <c r="I340" s="152"/>
      <c r="L340" s="149"/>
      <c r="M340" s="153"/>
      <c r="T340" s="154"/>
      <c r="AT340" s="150" t="s">
        <v>144</v>
      </c>
      <c r="AU340" s="150" t="s">
        <v>152</v>
      </c>
      <c r="AV340" s="12" t="s">
        <v>21</v>
      </c>
      <c r="AW340" s="12" t="s">
        <v>35</v>
      </c>
      <c r="AX340" s="12" t="s">
        <v>78</v>
      </c>
      <c r="AY340" s="150" t="s">
        <v>133</v>
      </c>
    </row>
    <row r="341" spans="2:65" s="12" customFormat="1" ht="11.25">
      <c r="B341" s="149"/>
      <c r="D341" s="145" t="s">
        <v>144</v>
      </c>
      <c r="E341" s="150" t="s">
        <v>1</v>
      </c>
      <c r="F341" s="151" t="s">
        <v>466</v>
      </c>
      <c r="H341" s="150" t="s">
        <v>1</v>
      </c>
      <c r="I341" s="152"/>
      <c r="L341" s="149"/>
      <c r="M341" s="153"/>
      <c r="T341" s="154"/>
      <c r="AT341" s="150" t="s">
        <v>144</v>
      </c>
      <c r="AU341" s="150" t="s">
        <v>152</v>
      </c>
      <c r="AV341" s="12" t="s">
        <v>21</v>
      </c>
      <c r="AW341" s="12" t="s">
        <v>35</v>
      </c>
      <c r="AX341" s="12" t="s">
        <v>78</v>
      </c>
      <c r="AY341" s="150" t="s">
        <v>133</v>
      </c>
    </row>
    <row r="342" spans="2:65" s="13" customFormat="1" ht="11.25">
      <c r="B342" s="155"/>
      <c r="D342" s="145" t="s">
        <v>144</v>
      </c>
      <c r="E342" s="156" t="s">
        <v>1</v>
      </c>
      <c r="F342" s="157" t="s">
        <v>467</v>
      </c>
      <c r="H342" s="158">
        <v>6.6</v>
      </c>
      <c r="I342" s="159"/>
      <c r="L342" s="155"/>
      <c r="M342" s="160"/>
      <c r="T342" s="161"/>
      <c r="AT342" s="156" t="s">
        <v>144</v>
      </c>
      <c r="AU342" s="156" t="s">
        <v>152</v>
      </c>
      <c r="AV342" s="13" t="s">
        <v>87</v>
      </c>
      <c r="AW342" s="13" t="s">
        <v>35</v>
      </c>
      <c r="AX342" s="13" t="s">
        <v>78</v>
      </c>
      <c r="AY342" s="156" t="s">
        <v>133</v>
      </c>
    </row>
    <row r="343" spans="2:65" s="13" customFormat="1" ht="11.25">
      <c r="B343" s="155"/>
      <c r="D343" s="145" t="s">
        <v>144</v>
      </c>
      <c r="E343" s="156" t="s">
        <v>1</v>
      </c>
      <c r="F343" s="157" t="s">
        <v>468</v>
      </c>
      <c r="H343" s="158">
        <v>3.4</v>
      </c>
      <c r="I343" s="159"/>
      <c r="L343" s="155"/>
      <c r="M343" s="160"/>
      <c r="T343" s="161"/>
      <c r="AT343" s="156" t="s">
        <v>144</v>
      </c>
      <c r="AU343" s="156" t="s">
        <v>152</v>
      </c>
      <c r="AV343" s="13" t="s">
        <v>87</v>
      </c>
      <c r="AW343" s="13" t="s">
        <v>35</v>
      </c>
      <c r="AX343" s="13" t="s">
        <v>78</v>
      </c>
      <c r="AY343" s="156" t="s">
        <v>133</v>
      </c>
    </row>
    <row r="344" spans="2:65" s="13" customFormat="1" ht="11.25">
      <c r="B344" s="155"/>
      <c r="D344" s="145" t="s">
        <v>144</v>
      </c>
      <c r="E344" s="156" t="s">
        <v>1</v>
      </c>
      <c r="F344" s="157" t="s">
        <v>469</v>
      </c>
      <c r="H344" s="158">
        <v>0.6</v>
      </c>
      <c r="I344" s="159"/>
      <c r="L344" s="155"/>
      <c r="M344" s="160"/>
      <c r="T344" s="161"/>
      <c r="AT344" s="156" t="s">
        <v>144</v>
      </c>
      <c r="AU344" s="156" t="s">
        <v>152</v>
      </c>
      <c r="AV344" s="13" t="s">
        <v>87</v>
      </c>
      <c r="AW344" s="13" t="s">
        <v>35</v>
      </c>
      <c r="AX344" s="13" t="s">
        <v>78</v>
      </c>
      <c r="AY344" s="156" t="s">
        <v>133</v>
      </c>
    </row>
    <row r="345" spans="2:65" s="13" customFormat="1" ht="11.25">
      <c r="B345" s="155"/>
      <c r="D345" s="145" t="s">
        <v>144</v>
      </c>
      <c r="E345" s="156" t="s">
        <v>1</v>
      </c>
      <c r="F345" s="157" t="s">
        <v>470</v>
      </c>
      <c r="H345" s="158">
        <v>5.0999999999999996</v>
      </c>
      <c r="I345" s="159"/>
      <c r="L345" s="155"/>
      <c r="M345" s="160"/>
      <c r="T345" s="161"/>
      <c r="AT345" s="156" t="s">
        <v>144</v>
      </c>
      <c r="AU345" s="156" t="s">
        <v>152</v>
      </c>
      <c r="AV345" s="13" t="s">
        <v>87</v>
      </c>
      <c r="AW345" s="13" t="s">
        <v>35</v>
      </c>
      <c r="AX345" s="13" t="s">
        <v>78</v>
      </c>
      <c r="AY345" s="156" t="s">
        <v>133</v>
      </c>
    </row>
    <row r="346" spans="2:65" s="13" customFormat="1" ht="11.25">
      <c r="B346" s="155"/>
      <c r="D346" s="145" t="s">
        <v>144</v>
      </c>
      <c r="E346" s="156" t="s">
        <v>1</v>
      </c>
      <c r="F346" s="157" t="s">
        <v>471</v>
      </c>
      <c r="H346" s="158">
        <v>6</v>
      </c>
      <c r="I346" s="159"/>
      <c r="L346" s="155"/>
      <c r="M346" s="160"/>
      <c r="T346" s="161"/>
      <c r="AT346" s="156" t="s">
        <v>144</v>
      </c>
      <c r="AU346" s="156" t="s">
        <v>152</v>
      </c>
      <c r="AV346" s="13" t="s">
        <v>87</v>
      </c>
      <c r="AW346" s="13" t="s">
        <v>35</v>
      </c>
      <c r="AX346" s="13" t="s">
        <v>78</v>
      </c>
      <c r="AY346" s="156" t="s">
        <v>133</v>
      </c>
    </row>
    <row r="347" spans="2:65" s="13" customFormat="1" ht="11.25">
      <c r="B347" s="155"/>
      <c r="D347" s="145" t="s">
        <v>144</v>
      </c>
      <c r="E347" s="156" t="s">
        <v>1</v>
      </c>
      <c r="F347" s="157" t="s">
        <v>472</v>
      </c>
      <c r="H347" s="158">
        <v>4.2</v>
      </c>
      <c r="I347" s="159"/>
      <c r="L347" s="155"/>
      <c r="M347" s="160"/>
      <c r="T347" s="161"/>
      <c r="AT347" s="156" t="s">
        <v>144</v>
      </c>
      <c r="AU347" s="156" t="s">
        <v>152</v>
      </c>
      <c r="AV347" s="13" t="s">
        <v>87</v>
      </c>
      <c r="AW347" s="13" t="s">
        <v>35</v>
      </c>
      <c r="AX347" s="13" t="s">
        <v>78</v>
      </c>
      <c r="AY347" s="156" t="s">
        <v>133</v>
      </c>
    </row>
    <row r="348" spans="2:65" s="13" customFormat="1" ht="11.25">
      <c r="B348" s="155"/>
      <c r="D348" s="145" t="s">
        <v>144</v>
      </c>
      <c r="E348" s="156" t="s">
        <v>1</v>
      </c>
      <c r="F348" s="157" t="s">
        <v>470</v>
      </c>
      <c r="H348" s="158">
        <v>5.0999999999999996</v>
      </c>
      <c r="I348" s="159"/>
      <c r="L348" s="155"/>
      <c r="M348" s="160"/>
      <c r="T348" s="161"/>
      <c r="AT348" s="156" t="s">
        <v>144</v>
      </c>
      <c r="AU348" s="156" t="s">
        <v>152</v>
      </c>
      <c r="AV348" s="13" t="s">
        <v>87</v>
      </c>
      <c r="AW348" s="13" t="s">
        <v>35</v>
      </c>
      <c r="AX348" s="13" t="s">
        <v>78</v>
      </c>
      <c r="AY348" s="156" t="s">
        <v>133</v>
      </c>
    </row>
    <row r="349" spans="2:65" s="13" customFormat="1" ht="11.25">
      <c r="B349" s="155"/>
      <c r="D349" s="145" t="s">
        <v>144</v>
      </c>
      <c r="E349" s="156" t="s">
        <v>1</v>
      </c>
      <c r="F349" s="157" t="s">
        <v>473</v>
      </c>
      <c r="H349" s="158">
        <v>2.5</v>
      </c>
      <c r="I349" s="159"/>
      <c r="L349" s="155"/>
      <c r="M349" s="160"/>
      <c r="T349" s="161"/>
      <c r="AT349" s="156" t="s">
        <v>144</v>
      </c>
      <c r="AU349" s="156" t="s">
        <v>152</v>
      </c>
      <c r="AV349" s="13" t="s">
        <v>87</v>
      </c>
      <c r="AW349" s="13" t="s">
        <v>35</v>
      </c>
      <c r="AX349" s="13" t="s">
        <v>78</v>
      </c>
      <c r="AY349" s="156" t="s">
        <v>133</v>
      </c>
    </row>
    <row r="350" spans="2:65" s="15" customFormat="1" ht="11.25">
      <c r="B350" s="170"/>
      <c r="D350" s="145" t="s">
        <v>144</v>
      </c>
      <c r="E350" s="171" t="s">
        <v>1</v>
      </c>
      <c r="F350" s="172" t="s">
        <v>278</v>
      </c>
      <c r="H350" s="173">
        <v>33.5</v>
      </c>
      <c r="I350" s="174"/>
      <c r="L350" s="170"/>
      <c r="M350" s="175"/>
      <c r="T350" s="176"/>
      <c r="AT350" s="171" t="s">
        <v>144</v>
      </c>
      <c r="AU350" s="171" t="s">
        <v>152</v>
      </c>
      <c r="AV350" s="15" t="s">
        <v>152</v>
      </c>
      <c r="AW350" s="15" t="s">
        <v>35</v>
      </c>
      <c r="AX350" s="15" t="s">
        <v>78</v>
      </c>
      <c r="AY350" s="171" t="s">
        <v>133</v>
      </c>
    </row>
    <row r="351" spans="2:65" s="12" customFormat="1" ht="11.25">
      <c r="B351" s="149"/>
      <c r="D351" s="145" t="s">
        <v>144</v>
      </c>
      <c r="E351" s="150" t="s">
        <v>1</v>
      </c>
      <c r="F351" s="151" t="s">
        <v>474</v>
      </c>
      <c r="H351" s="150" t="s">
        <v>1</v>
      </c>
      <c r="I351" s="152"/>
      <c r="L351" s="149"/>
      <c r="M351" s="153"/>
      <c r="T351" s="154"/>
      <c r="AT351" s="150" t="s">
        <v>144</v>
      </c>
      <c r="AU351" s="150" t="s">
        <v>152</v>
      </c>
      <c r="AV351" s="12" t="s">
        <v>21</v>
      </c>
      <c r="AW351" s="12" t="s">
        <v>35</v>
      </c>
      <c r="AX351" s="12" t="s">
        <v>78</v>
      </c>
      <c r="AY351" s="150" t="s">
        <v>133</v>
      </c>
    </row>
    <row r="352" spans="2:65" s="13" customFormat="1" ht="11.25">
      <c r="B352" s="155"/>
      <c r="D352" s="145" t="s">
        <v>144</v>
      </c>
      <c r="E352" s="156" t="s">
        <v>1</v>
      </c>
      <c r="F352" s="157" t="s">
        <v>475</v>
      </c>
      <c r="H352" s="158">
        <v>7</v>
      </c>
      <c r="I352" s="159"/>
      <c r="L352" s="155"/>
      <c r="M352" s="160"/>
      <c r="T352" s="161"/>
      <c r="AT352" s="156" t="s">
        <v>144</v>
      </c>
      <c r="AU352" s="156" t="s">
        <v>152</v>
      </c>
      <c r="AV352" s="13" t="s">
        <v>87</v>
      </c>
      <c r="AW352" s="13" t="s">
        <v>35</v>
      </c>
      <c r="AX352" s="13" t="s">
        <v>78</v>
      </c>
      <c r="AY352" s="156" t="s">
        <v>133</v>
      </c>
    </row>
    <row r="353" spans="2:65" s="15" customFormat="1" ht="11.25">
      <c r="B353" s="170"/>
      <c r="D353" s="145" t="s">
        <v>144</v>
      </c>
      <c r="E353" s="171" t="s">
        <v>1</v>
      </c>
      <c r="F353" s="172" t="s">
        <v>278</v>
      </c>
      <c r="H353" s="173">
        <v>7</v>
      </c>
      <c r="I353" s="174"/>
      <c r="L353" s="170"/>
      <c r="M353" s="175"/>
      <c r="T353" s="176"/>
      <c r="AT353" s="171" t="s">
        <v>144</v>
      </c>
      <c r="AU353" s="171" t="s">
        <v>152</v>
      </c>
      <c r="AV353" s="15" t="s">
        <v>152</v>
      </c>
      <c r="AW353" s="15" t="s">
        <v>35</v>
      </c>
      <c r="AX353" s="15" t="s">
        <v>78</v>
      </c>
      <c r="AY353" s="171" t="s">
        <v>133</v>
      </c>
    </row>
    <row r="354" spans="2:65" s="14" customFormat="1" ht="11.25">
      <c r="B354" s="162"/>
      <c r="D354" s="145" t="s">
        <v>144</v>
      </c>
      <c r="E354" s="163" t="s">
        <v>1</v>
      </c>
      <c r="F354" s="164" t="s">
        <v>203</v>
      </c>
      <c r="H354" s="165">
        <v>40.5</v>
      </c>
      <c r="I354" s="166"/>
      <c r="L354" s="162"/>
      <c r="M354" s="167"/>
      <c r="T354" s="168"/>
      <c r="AT354" s="163" t="s">
        <v>144</v>
      </c>
      <c r="AU354" s="163" t="s">
        <v>152</v>
      </c>
      <c r="AV354" s="14" t="s">
        <v>140</v>
      </c>
      <c r="AW354" s="14" t="s">
        <v>35</v>
      </c>
      <c r="AX354" s="14" t="s">
        <v>21</v>
      </c>
      <c r="AY354" s="163" t="s">
        <v>133</v>
      </c>
    </row>
    <row r="355" spans="2:65" s="1" customFormat="1" ht="24.2" customHeight="1">
      <c r="B355" s="32"/>
      <c r="C355" s="177" t="s">
        <v>476</v>
      </c>
      <c r="D355" s="177" t="s">
        <v>293</v>
      </c>
      <c r="E355" s="178" t="s">
        <v>477</v>
      </c>
      <c r="F355" s="179" t="s">
        <v>478</v>
      </c>
      <c r="G355" s="180" t="s">
        <v>149</v>
      </c>
      <c r="H355" s="181">
        <v>33.5</v>
      </c>
      <c r="I355" s="182"/>
      <c r="J355" s="183">
        <f>ROUND(I355*H355,2)</f>
        <v>0</v>
      </c>
      <c r="K355" s="179" t="s">
        <v>1</v>
      </c>
      <c r="L355" s="184"/>
      <c r="M355" s="185" t="s">
        <v>1</v>
      </c>
      <c r="N355" s="186" t="s">
        <v>43</v>
      </c>
      <c r="P355" s="141">
        <f>O355*H355</f>
        <v>0</v>
      </c>
      <c r="Q355" s="141">
        <v>0.13800000000000001</v>
      </c>
      <c r="R355" s="141">
        <f>Q355*H355</f>
        <v>4.6230000000000002</v>
      </c>
      <c r="S355" s="141">
        <v>0</v>
      </c>
      <c r="T355" s="142">
        <f>S355*H355</f>
        <v>0</v>
      </c>
      <c r="AR355" s="143" t="s">
        <v>329</v>
      </c>
      <c r="AT355" s="143" t="s">
        <v>293</v>
      </c>
      <c r="AU355" s="143" t="s">
        <v>152</v>
      </c>
      <c r="AY355" s="17" t="s">
        <v>133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21</v>
      </c>
      <c r="BK355" s="144">
        <f>ROUND(I355*H355,2)</f>
        <v>0</v>
      </c>
      <c r="BL355" s="17" t="s">
        <v>329</v>
      </c>
      <c r="BM355" s="143" t="s">
        <v>479</v>
      </c>
    </row>
    <row r="356" spans="2:65" s="1" customFormat="1" ht="19.5">
      <c r="B356" s="32"/>
      <c r="D356" s="145" t="s">
        <v>142</v>
      </c>
      <c r="F356" s="146" t="s">
        <v>478</v>
      </c>
      <c r="I356" s="147"/>
      <c r="L356" s="32"/>
      <c r="M356" s="148"/>
      <c r="T356" s="56"/>
      <c r="AT356" s="17" t="s">
        <v>142</v>
      </c>
      <c r="AU356" s="17" t="s">
        <v>152</v>
      </c>
    </row>
    <row r="357" spans="2:65" s="13" customFormat="1" ht="11.25">
      <c r="B357" s="155"/>
      <c r="D357" s="145" t="s">
        <v>144</v>
      </c>
      <c r="E357" s="156" t="s">
        <v>1</v>
      </c>
      <c r="F357" s="157" t="s">
        <v>467</v>
      </c>
      <c r="H357" s="158">
        <v>6.6</v>
      </c>
      <c r="I357" s="159"/>
      <c r="L357" s="155"/>
      <c r="M357" s="160"/>
      <c r="T357" s="161"/>
      <c r="AT357" s="156" t="s">
        <v>144</v>
      </c>
      <c r="AU357" s="156" t="s">
        <v>152</v>
      </c>
      <c r="AV357" s="13" t="s">
        <v>87</v>
      </c>
      <c r="AW357" s="13" t="s">
        <v>35</v>
      </c>
      <c r="AX357" s="13" t="s">
        <v>78</v>
      </c>
      <c r="AY357" s="156" t="s">
        <v>133</v>
      </c>
    </row>
    <row r="358" spans="2:65" s="13" customFormat="1" ht="11.25">
      <c r="B358" s="155"/>
      <c r="D358" s="145" t="s">
        <v>144</v>
      </c>
      <c r="E358" s="156" t="s">
        <v>1</v>
      </c>
      <c r="F358" s="157" t="s">
        <v>468</v>
      </c>
      <c r="H358" s="158">
        <v>3.4</v>
      </c>
      <c r="I358" s="159"/>
      <c r="L358" s="155"/>
      <c r="M358" s="160"/>
      <c r="T358" s="161"/>
      <c r="AT358" s="156" t="s">
        <v>144</v>
      </c>
      <c r="AU358" s="156" t="s">
        <v>152</v>
      </c>
      <c r="AV358" s="13" t="s">
        <v>87</v>
      </c>
      <c r="AW358" s="13" t="s">
        <v>35</v>
      </c>
      <c r="AX358" s="13" t="s">
        <v>78</v>
      </c>
      <c r="AY358" s="156" t="s">
        <v>133</v>
      </c>
    </row>
    <row r="359" spans="2:65" s="13" customFormat="1" ht="11.25">
      <c r="B359" s="155"/>
      <c r="D359" s="145" t="s">
        <v>144</v>
      </c>
      <c r="E359" s="156" t="s">
        <v>1</v>
      </c>
      <c r="F359" s="157" t="s">
        <v>469</v>
      </c>
      <c r="H359" s="158">
        <v>0.6</v>
      </c>
      <c r="I359" s="159"/>
      <c r="L359" s="155"/>
      <c r="M359" s="160"/>
      <c r="T359" s="161"/>
      <c r="AT359" s="156" t="s">
        <v>144</v>
      </c>
      <c r="AU359" s="156" t="s">
        <v>152</v>
      </c>
      <c r="AV359" s="13" t="s">
        <v>87</v>
      </c>
      <c r="AW359" s="13" t="s">
        <v>35</v>
      </c>
      <c r="AX359" s="13" t="s">
        <v>78</v>
      </c>
      <c r="AY359" s="156" t="s">
        <v>133</v>
      </c>
    </row>
    <row r="360" spans="2:65" s="13" customFormat="1" ht="11.25">
      <c r="B360" s="155"/>
      <c r="D360" s="145" t="s">
        <v>144</v>
      </c>
      <c r="E360" s="156" t="s">
        <v>1</v>
      </c>
      <c r="F360" s="157" t="s">
        <v>470</v>
      </c>
      <c r="H360" s="158">
        <v>5.0999999999999996</v>
      </c>
      <c r="I360" s="159"/>
      <c r="L360" s="155"/>
      <c r="M360" s="160"/>
      <c r="T360" s="161"/>
      <c r="AT360" s="156" t="s">
        <v>144</v>
      </c>
      <c r="AU360" s="156" t="s">
        <v>152</v>
      </c>
      <c r="AV360" s="13" t="s">
        <v>87</v>
      </c>
      <c r="AW360" s="13" t="s">
        <v>35</v>
      </c>
      <c r="AX360" s="13" t="s">
        <v>78</v>
      </c>
      <c r="AY360" s="156" t="s">
        <v>133</v>
      </c>
    </row>
    <row r="361" spans="2:65" s="13" customFormat="1" ht="11.25">
      <c r="B361" s="155"/>
      <c r="D361" s="145" t="s">
        <v>144</v>
      </c>
      <c r="E361" s="156" t="s">
        <v>1</v>
      </c>
      <c r="F361" s="157" t="s">
        <v>471</v>
      </c>
      <c r="H361" s="158">
        <v>6</v>
      </c>
      <c r="I361" s="159"/>
      <c r="L361" s="155"/>
      <c r="M361" s="160"/>
      <c r="T361" s="161"/>
      <c r="AT361" s="156" t="s">
        <v>144</v>
      </c>
      <c r="AU361" s="156" t="s">
        <v>152</v>
      </c>
      <c r="AV361" s="13" t="s">
        <v>87</v>
      </c>
      <c r="AW361" s="13" t="s">
        <v>35</v>
      </c>
      <c r="AX361" s="13" t="s">
        <v>78</v>
      </c>
      <c r="AY361" s="156" t="s">
        <v>133</v>
      </c>
    </row>
    <row r="362" spans="2:65" s="13" customFormat="1" ht="11.25">
      <c r="B362" s="155"/>
      <c r="D362" s="145" t="s">
        <v>144</v>
      </c>
      <c r="E362" s="156" t="s">
        <v>1</v>
      </c>
      <c r="F362" s="157" t="s">
        <v>472</v>
      </c>
      <c r="H362" s="158">
        <v>4.2</v>
      </c>
      <c r="I362" s="159"/>
      <c r="L362" s="155"/>
      <c r="M362" s="160"/>
      <c r="T362" s="161"/>
      <c r="AT362" s="156" t="s">
        <v>144</v>
      </c>
      <c r="AU362" s="156" t="s">
        <v>152</v>
      </c>
      <c r="AV362" s="13" t="s">
        <v>87</v>
      </c>
      <c r="AW362" s="13" t="s">
        <v>35</v>
      </c>
      <c r="AX362" s="13" t="s">
        <v>78</v>
      </c>
      <c r="AY362" s="156" t="s">
        <v>133</v>
      </c>
    </row>
    <row r="363" spans="2:65" s="13" customFormat="1" ht="11.25">
      <c r="B363" s="155"/>
      <c r="D363" s="145" t="s">
        <v>144</v>
      </c>
      <c r="E363" s="156" t="s">
        <v>1</v>
      </c>
      <c r="F363" s="157" t="s">
        <v>470</v>
      </c>
      <c r="H363" s="158">
        <v>5.0999999999999996</v>
      </c>
      <c r="I363" s="159"/>
      <c r="L363" s="155"/>
      <c r="M363" s="160"/>
      <c r="T363" s="161"/>
      <c r="AT363" s="156" t="s">
        <v>144</v>
      </c>
      <c r="AU363" s="156" t="s">
        <v>152</v>
      </c>
      <c r="AV363" s="13" t="s">
        <v>87</v>
      </c>
      <c r="AW363" s="13" t="s">
        <v>35</v>
      </c>
      <c r="AX363" s="13" t="s">
        <v>78</v>
      </c>
      <c r="AY363" s="156" t="s">
        <v>133</v>
      </c>
    </row>
    <row r="364" spans="2:65" s="13" customFormat="1" ht="11.25">
      <c r="B364" s="155"/>
      <c r="D364" s="145" t="s">
        <v>144</v>
      </c>
      <c r="E364" s="156" t="s">
        <v>1</v>
      </c>
      <c r="F364" s="157" t="s">
        <v>473</v>
      </c>
      <c r="H364" s="158">
        <v>2.5</v>
      </c>
      <c r="I364" s="159"/>
      <c r="L364" s="155"/>
      <c r="M364" s="160"/>
      <c r="T364" s="161"/>
      <c r="AT364" s="156" t="s">
        <v>144</v>
      </c>
      <c r="AU364" s="156" t="s">
        <v>152</v>
      </c>
      <c r="AV364" s="13" t="s">
        <v>87</v>
      </c>
      <c r="AW364" s="13" t="s">
        <v>35</v>
      </c>
      <c r="AX364" s="13" t="s">
        <v>78</v>
      </c>
      <c r="AY364" s="156" t="s">
        <v>133</v>
      </c>
    </row>
    <row r="365" spans="2:65" s="14" customFormat="1" ht="11.25">
      <c r="B365" s="162"/>
      <c r="D365" s="145" t="s">
        <v>144</v>
      </c>
      <c r="E365" s="163" t="s">
        <v>1</v>
      </c>
      <c r="F365" s="164" t="s">
        <v>203</v>
      </c>
      <c r="H365" s="165">
        <v>33.5</v>
      </c>
      <c r="I365" s="166"/>
      <c r="L365" s="162"/>
      <c r="M365" s="167"/>
      <c r="T365" s="168"/>
      <c r="AT365" s="163" t="s">
        <v>144</v>
      </c>
      <c r="AU365" s="163" t="s">
        <v>152</v>
      </c>
      <c r="AV365" s="14" t="s">
        <v>140</v>
      </c>
      <c r="AW365" s="14" t="s">
        <v>35</v>
      </c>
      <c r="AX365" s="14" t="s">
        <v>21</v>
      </c>
      <c r="AY365" s="163" t="s">
        <v>133</v>
      </c>
    </row>
    <row r="366" spans="2:65" s="1" customFormat="1" ht="24.2" customHeight="1">
      <c r="B366" s="32"/>
      <c r="C366" s="177" t="s">
        <v>480</v>
      </c>
      <c r="D366" s="177" t="s">
        <v>293</v>
      </c>
      <c r="E366" s="178" t="s">
        <v>481</v>
      </c>
      <c r="F366" s="179" t="s">
        <v>482</v>
      </c>
      <c r="G366" s="180" t="s">
        <v>149</v>
      </c>
      <c r="H366" s="181">
        <v>7</v>
      </c>
      <c r="I366" s="182"/>
      <c r="J366" s="183">
        <f>ROUND(I366*H366,2)</f>
        <v>0</v>
      </c>
      <c r="K366" s="179" t="s">
        <v>1</v>
      </c>
      <c r="L366" s="184"/>
      <c r="M366" s="185" t="s">
        <v>1</v>
      </c>
      <c r="N366" s="186" t="s">
        <v>43</v>
      </c>
      <c r="P366" s="141">
        <f>O366*H366</f>
        <v>0</v>
      </c>
      <c r="Q366" s="141">
        <v>0.13800000000000001</v>
      </c>
      <c r="R366" s="141">
        <f>Q366*H366</f>
        <v>0.96600000000000008</v>
      </c>
      <c r="S366" s="141">
        <v>0</v>
      </c>
      <c r="T366" s="142">
        <f>S366*H366</f>
        <v>0</v>
      </c>
      <c r="AR366" s="143" t="s">
        <v>329</v>
      </c>
      <c r="AT366" s="143" t="s">
        <v>293</v>
      </c>
      <c r="AU366" s="143" t="s">
        <v>152</v>
      </c>
      <c r="AY366" s="17" t="s">
        <v>133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7" t="s">
        <v>21</v>
      </c>
      <c r="BK366" s="144">
        <f>ROUND(I366*H366,2)</f>
        <v>0</v>
      </c>
      <c r="BL366" s="17" t="s">
        <v>329</v>
      </c>
      <c r="BM366" s="143" t="s">
        <v>483</v>
      </c>
    </row>
    <row r="367" spans="2:65" s="1" customFormat="1" ht="19.5">
      <c r="B367" s="32"/>
      <c r="D367" s="145" t="s">
        <v>142</v>
      </c>
      <c r="F367" s="146" t="s">
        <v>482</v>
      </c>
      <c r="I367" s="147"/>
      <c r="L367" s="32"/>
      <c r="M367" s="148"/>
      <c r="T367" s="56"/>
      <c r="AT367" s="17" t="s">
        <v>142</v>
      </c>
      <c r="AU367" s="17" t="s">
        <v>152</v>
      </c>
    </row>
    <row r="368" spans="2:65" s="13" customFormat="1" ht="11.25">
      <c r="B368" s="155"/>
      <c r="D368" s="145" t="s">
        <v>144</v>
      </c>
      <c r="E368" s="156" t="s">
        <v>1</v>
      </c>
      <c r="F368" s="157" t="s">
        <v>475</v>
      </c>
      <c r="H368" s="158">
        <v>7</v>
      </c>
      <c r="I368" s="159"/>
      <c r="L368" s="155"/>
      <c r="M368" s="160"/>
      <c r="T368" s="161"/>
      <c r="AT368" s="156" t="s">
        <v>144</v>
      </c>
      <c r="AU368" s="156" t="s">
        <v>152</v>
      </c>
      <c r="AV368" s="13" t="s">
        <v>87</v>
      </c>
      <c r="AW368" s="13" t="s">
        <v>35</v>
      </c>
      <c r="AX368" s="13" t="s">
        <v>21</v>
      </c>
      <c r="AY368" s="156" t="s">
        <v>133</v>
      </c>
    </row>
    <row r="369" spans="2:65" s="11" customFormat="1" ht="22.9" customHeight="1">
      <c r="B369" s="120"/>
      <c r="D369" s="121" t="s">
        <v>77</v>
      </c>
      <c r="E369" s="130" t="s">
        <v>163</v>
      </c>
      <c r="F369" s="130" t="s">
        <v>484</v>
      </c>
      <c r="I369" s="123"/>
      <c r="J369" s="131">
        <f>BK369</f>
        <v>0</v>
      </c>
      <c r="L369" s="120"/>
      <c r="M369" s="125"/>
      <c r="P369" s="126">
        <f>SUM(P370:P463)</f>
        <v>0</v>
      </c>
      <c r="R369" s="126">
        <f>SUM(R370:R463)</f>
        <v>900.46614999999986</v>
      </c>
      <c r="T369" s="127">
        <f>SUM(T370:T463)</f>
        <v>0</v>
      </c>
      <c r="AR369" s="121" t="s">
        <v>21</v>
      </c>
      <c r="AT369" s="128" t="s">
        <v>77</v>
      </c>
      <c r="AU369" s="128" t="s">
        <v>21</v>
      </c>
      <c r="AY369" s="121" t="s">
        <v>133</v>
      </c>
      <c r="BK369" s="129">
        <f>SUM(BK370:BK463)</f>
        <v>0</v>
      </c>
    </row>
    <row r="370" spans="2:65" s="1" customFormat="1" ht="21.75" customHeight="1">
      <c r="B370" s="32"/>
      <c r="C370" s="132" t="s">
        <v>485</v>
      </c>
      <c r="D370" s="132" t="s">
        <v>135</v>
      </c>
      <c r="E370" s="133" t="s">
        <v>486</v>
      </c>
      <c r="F370" s="134" t="s">
        <v>487</v>
      </c>
      <c r="G370" s="135" t="s">
        <v>138</v>
      </c>
      <c r="H370" s="136">
        <v>369</v>
      </c>
      <c r="I370" s="137"/>
      <c r="J370" s="138">
        <f>ROUND(I370*H370,2)</f>
        <v>0</v>
      </c>
      <c r="K370" s="134" t="s">
        <v>139</v>
      </c>
      <c r="L370" s="32"/>
      <c r="M370" s="139" t="s">
        <v>1</v>
      </c>
      <c r="N370" s="140" t="s">
        <v>43</v>
      </c>
      <c r="P370" s="141">
        <f>O370*H370</f>
        <v>0</v>
      </c>
      <c r="Q370" s="141">
        <v>0</v>
      </c>
      <c r="R370" s="141">
        <f>Q370*H370</f>
        <v>0</v>
      </c>
      <c r="S370" s="141">
        <v>0</v>
      </c>
      <c r="T370" s="142">
        <f>S370*H370</f>
        <v>0</v>
      </c>
      <c r="AR370" s="143" t="s">
        <v>140</v>
      </c>
      <c r="AT370" s="143" t="s">
        <v>135</v>
      </c>
      <c r="AU370" s="143" t="s">
        <v>87</v>
      </c>
      <c r="AY370" s="17" t="s">
        <v>133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7" t="s">
        <v>21</v>
      </c>
      <c r="BK370" s="144">
        <f>ROUND(I370*H370,2)</f>
        <v>0</v>
      </c>
      <c r="BL370" s="17" t="s">
        <v>140</v>
      </c>
      <c r="BM370" s="143" t="s">
        <v>488</v>
      </c>
    </row>
    <row r="371" spans="2:65" s="1" customFormat="1" ht="19.5">
      <c r="B371" s="32"/>
      <c r="D371" s="145" t="s">
        <v>142</v>
      </c>
      <c r="F371" s="146" t="s">
        <v>489</v>
      </c>
      <c r="I371" s="147"/>
      <c r="L371" s="32"/>
      <c r="M371" s="148"/>
      <c r="T371" s="56"/>
      <c r="AT371" s="17" t="s">
        <v>142</v>
      </c>
      <c r="AU371" s="17" t="s">
        <v>87</v>
      </c>
    </row>
    <row r="372" spans="2:65" s="12" customFormat="1" ht="11.25">
      <c r="B372" s="149"/>
      <c r="D372" s="145" t="s">
        <v>144</v>
      </c>
      <c r="E372" s="150" t="s">
        <v>1</v>
      </c>
      <c r="F372" s="151" t="s">
        <v>443</v>
      </c>
      <c r="H372" s="150" t="s">
        <v>1</v>
      </c>
      <c r="I372" s="152"/>
      <c r="L372" s="149"/>
      <c r="M372" s="153"/>
      <c r="T372" s="154"/>
      <c r="AT372" s="150" t="s">
        <v>144</v>
      </c>
      <c r="AU372" s="150" t="s">
        <v>87</v>
      </c>
      <c r="AV372" s="12" t="s">
        <v>21</v>
      </c>
      <c r="AW372" s="12" t="s">
        <v>35</v>
      </c>
      <c r="AX372" s="12" t="s">
        <v>78</v>
      </c>
      <c r="AY372" s="150" t="s">
        <v>133</v>
      </c>
    </row>
    <row r="373" spans="2:65" s="13" customFormat="1" ht="11.25">
      <c r="B373" s="155"/>
      <c r="D373" s="145" t="s">
        <v>144</v>
      </c>
      <c r="E373" s="156" t="s">
        <v>1</v>
      </c>
      <c r="F373" s="157" t="s">
        <v>444</v>
      </c>
      <c r="H373" s="158">
        <v>369</v>
      </c>
      <c r="I373" s="159"/>
      <c r="L373" s="155"/>
      <c r="M373" s="160"/>
      <c r="T373" s="161"/>
      <c r="AT373" s="156" t="s">
        <v>144</v>
      </c>
      <c r="AU373" s="156" t="s">
        <v>87</v>
      </c>
      <c r="AV373" s="13" t="s">
        <v>87</v>
      </c>
      <c r="AW373" s="13" t="s">
        <v>35</v>
      </c>
      <c r="AX373" s="13" t="s">
        <v>21</v>
      </c>
      <c r="AY373" s="156" t="s">
        <v>133</v>
      </c>
    </row>
    <row r="374" spans="2:65" s="1" customFormat="1" ht="24.2" customHeight="1">
      <c r="B374" s="32"/>
      <c r="C374" s="132" t="s">
        <v>490</v>
      </c>
      <c r="D374" s="132" t="s">
        <v>135</v>
      </c>
      <c r="E374" s="133" t="s">
        <v>491</v>
      </c>
      <c r="F374" s="134" t="s">
        <v>492</v>
      </c>
      <c r="G374" s="135" t="s">
        <v>138</v>
      </c>
      <c r="H374" s="136">
        <v>3983.64</v>
      </c>
      <c r="I374" s="137"/>
      <c r="J374" s="138">
        <f>ROUND(I374*H374,2)</f>
        <v>0</v>
      </c>
      <c r="K374" s="134" t="s">
        <v>139</v>
      </c>
      <c r="L374" s="32"/>
      <c r="M374" s="139" t="s">
        <v>1</v>
      </c>
      <c r="N374" s="140" t="s">
        <v>43</v>
      </c>
      <c r="P374" s="141">
        <f>O374*H374</f>
        <v>0</v>
      </c>
      <c r="Q374" s="141">
        <v>0</v>
      </c>
      <c r="R374" s="141">
        <f>Q374*H374</f>
        <v>0</v>
      </c>
      <c r="S374" s="141">
        <v>0</v>
      </c>
      <c r="T374" s="142">
        <f>S374*H374</f>
        <v>0</v>
      </c>
      <c r="AR374" s="143" t="s">
        <v>140</v>
      </c>
      <c r="AT374" s="143" t="s">
        <v>135</v>
      </c>
      <c r="AU374" s="143" t="s">
        <v>87</v>
      </c>
      <c r="AY374" s="17" t="s">
        <v>133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21</v>
      </c>
      <c r="BK374" s="144">
        <f>ROUND(I374*H374,2)</f>
        <v>0</v>
      </c>
      <c r="BL374" s="17" t="s">
        <v>140</v>
      </c>
      <c r="BM374" s="143" t="s">
        <v>493</v>
      </c>
    </row>
    <row r="375" spans="2:65" s="1" customFormat="1" ht="19.5">
      <c r="B375" s="32"/>
      <c r="D375" s="145" t="s">
        <v>142</v>
      </c>
      <c r="F375" s="146" t="s">
        <v>494</v>
      </c>
      <c r="I375" s="147"/>
      <c r="L375" s="32"/>
      <c r="M375" s="148"/>
      <c r="T375" s="56"/>
      <c r="AT375" s="17" t="s">
        <v>142</v>
      </c>
      <c r="AU375" s="17" t="s">
        <v>87</v>
      </c>
    </row>
    <row r="376" spans="2:65" s="13" customFormat="1" ht="22.5">
      <c r="B376" s="155"/>
      <c r="D376" s="145" t="s">
        <v>144</v>
      </c>
      <c r="E376" s="156" t="s">
        <v>1</v>
      </c>
      <c r="F376" s="157" t="s">
        <v>495</v>
      </c>
      <c r="H376" s="158">
        <v>7107.64</v>
      </c>
      <c r="I376" s="159"/>
      <c r="L376" s="155"/>
      <c r="M376" s="160"/>
      <c r="T376" s="161"/>
      <c r="AT376" s="156" t="s">
        <v>144</v>
      </c>
      <c r="AU376" s="156" t="s">
        <v>87</v>
      </c>
      <c r="AV376" s="13" t="s">
        <v>87</v>
      </c>
      <c r="AW376" s="13" t="s">
        <v>35</v>
      </c>
      <c r="AX376" s="13" t="s">
        <v>78</v>
      </c>
      <c r="AY376" s="156" t="s">
        <v>133</v>
      </c>
    </row>
    <row r="377" spans="2:65" s="13" customFormat="1" ht="11.25">
      <c r="B377" s="155"/>
      <c r="D377" s="145" t="s">
        <v>144</v>
      </c>
      <c r="E377" s="156" t="s">
        <v>1</v>
      </c>
      <c r="F377" s="157" t="s">
        <v>496</v>
      </c>
      <c r="H377" s="158">
        <v>-3124</v>
      </c>
      <c r="I377" s="159"/>
      <c r="L377" s="155"/>
      <c r="M377" s="160"/>
      <c r="T377" s="161"/>
      <c r="AT377" s="156" t="s">
        <v>144</v>
      </c>
      <c r="AU377" s="156" t="s">
        <v>87</v>
      </c>
      <c r="AV377" s="13" t="s">
        <v>87</v>
      </c>
      <c r="AW377" s="13" t="s">
        <v>35</v>
      </c>
      <c r="AX377" s="13" t="s">
        <v>78</v>
      </c>
      <c r="AY377" s="156" t="s">
        <v>133</v>
      </c>
    </row>
    <row r="378" spans="2:65" s="14" customFormat="1" ht="11.25">
      <c r="B378" s="162"/>
      <c r="D378" s="145" t="s">
        <v>144</v>
      </c>
      <c r="E378" s="163" t="s">
        <v>1</v>
      </c>
      <c r="F378" s="164" t="s">
        <v>203</v>
      </c>
      <c r="H378" s="165">
        <v>3983.6400000000003</v>
      </c>
      <c r="I378" s="166"/>
      <c r="L378" s="162"/>
      <c r="M378" s="167"/>
      <c r="T378" s="168"/>
      <c r="AT378" s="163" t="s">
        <v>144</v>
      </c>
      <c r="AU378" s="163" t="s">
        <v>87</v>
      </c>
      <c r="AV378" s="14" t="s">
        <v>140</v>
      </c>
      <c r="AW378" s="14" t="s">
        <v>35</v>
      </c>
      <c r="AX378" s="14" t="s">
        <v>21</v>
      </c>
      <c r="AY378" s="163" t="s">
        <v>133</v>
      </c>
    </row>
    <row r="379" spans="2:65" s="1" customFormat="1" ht="24.2" customHeight="1">
      <c r="B379" s="32"/>
      <c r="C379" s="132" t="s">
        <v>497</v>
      </c>
      <c r="D379" s="132" t="s">
        <v>135</v>
      </c>
      <c r="E379" s="133" t="s">
        <v>498</v>
      </c>
      <c r="F379" s="134" t="s">
        <v>499</v>
      </c>
      <c r="G379" s="135" t="s">
        <v>138</v>
      </c>
      <c r="H379" s="136">
        <v>369</v>
      </c>
      <c r="I379" s="137"/>
      <c r="J379" s="138">
        <f>ROUND(I379*H379,2)</f>
        <v>0</v>
      </c>
      <c r="K379" s="134" t="s">
        <v>139</v>
      </c>
      <c r="L379" s="32"/>
      <c r="M379" s="139" t="s">
        <v>1</v>
      </c>
      <c r="N379" s="140" t="s">
        <v>43</v>
      </c>
      <c r="P379" s="141">
        <f>O379*H379</f>
        <v>0</v>
      </c>
      <c r="Q379" s="141">
        <v>0</v>
      </c>
      <c r="R379" s="141">
        <f>Q379*H379</f>
        <v>0</v>
      </c>
      <c r="S379" s="141">
        <v>0</v>
      </c>
      <c r="T379" s="142">
        <f>S379*H379</f>
        <v>0</v>
      </c>
      <c r="AR379" s="143" t="s">
        <v>140</v>
      </c>
      <c r="AT379" s="143" t="s">
        <v>135</v>
      </c>
      <c r="AU379" s="143" t="s">
        <v>87</v>
      </c>
      <c r="AY379" s="17" t="s">
        <v>133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7" t="s">
        <v>21</v>
      </c>
      <c r="BK379" s="144">
        <f>ROUND(I379*H379,2)</f>
        <v>0</v>
      </c>
      <c r="BL379" s="17" t="s">
        <v>140</v>
      </c>
      <c r="BM379" s="143" t="s">
        <v>500</v>
      </c>
    </row>
    <row r="380" spans="2:65" s="1" customFormat="1" ht="19.5">
      <c r="B380" s="32"/>
      <c r="D380" s="145" t="s">
        <v>142</v>
      </c>
      <c r="F380" s="146" t="s">
        <v>501</v>
      </c>
      <c r="I380" s="147"/>
      <c r="L380" s="32"/>
      <c r="M380" s="148"/>
      <c r="T380" s="56"/>
      <c r="AT380" s="17" t="s">
        <v>142</v>
      </c>
      <c r="AU380" s="17" t="s">
        <v>87</v>
      </c>
    </row>
    <row r="381" spans="2:65" s="12" customFormat="1" ht="11.25">
      <c r="B381" s="149"/>
      <c r="D381" s="145" t="s">
        <v>144</v>
      </c>
      <c r="E381" s="150" t="s">
        <v>1</v>
      </c>
      <c r="F381" s="151" t="s">
        <v>502</v>
      </c>
      <c r="H381" s="150" t="s">
        <v>1</v>
      </c>
      <c r="I381" s="152"/>
      <c r="L381" s="149"/>
      <c r="M381" s="153"/>
      <c r="T381" s="154"/>
      <c r="AT381" s="150" t="s">
        <v>144</v>
      </c>
      <c r="AU381" s="150" t="s">
        <v>87</v>
      </c>
      <c r="AV381" s="12" t="s">
        <v>21</v>
      </c>
      <c r="AW381" s="12" t="s">
        <v>35</v>
      </c>
      <c r="AX381" s="12" t="s">
        <v>78</v>
      </c>
      <c r="AY381" s="150" t="s">
        <v>133</v>
      </c>
    </row>
    <row r="382" spans="2:65" s="13" customFormat="1" ht="11.25">
      <c r="B382" s="155"/>
      <c r="D382" s="145" t="s">
        <v>144</v>
      </c>
      <c r="E382" s="156" t="s">
        <v>1</v>
      </c>
      <c r="F382" s="157" t="s">
        <v>444</v>
      </c>
      <c r="H382" s="158">
        <v>369</v>
      </c>
      <c r="I382" s="159"/>
      <c r="L382" s="155"/>
      <c r="M382" s="160"/>
      <c r="T382" s="161"/>
      <c r="AT382" s="156" t="s">
        <v>144</v>
      </c>
      <c r="AU382" s="156" t="s">
        <v>87</v>
      </c>
      <c r="AV382" s="13" t="s">
        <v>87</v>
      </c>
      <c r="AW382" s="13" t="s">
        <v>35</v>
      </c>
      <c r="AX382" s="13" t="s">
        <v>21</v>
      </c>
      <c r="AY382" s="156" t="s">
        <v>133</v>
      </c>
    </row>
    <row r="383" spans="2:65" s="1" customFormat="1" ht="24.2" customHeight="1">
      <c r="B383" s="32"/>
      <c r="C383" s="132" t="s">
        <v>503</v>
      </c>
      <c r="D383" s="132" t="s">
        <v>135</v>
      </c>
      <c r="E383" s="133" t="s">
        <v>504</v>
      </c>
      <c r="F383" s="134" t="s">
        <v>505</v>
      </c>
      <c r="G383" s="135" t="s">
        <v>138</v>
      </c>
      <c r="H383" s="136">
        <v>369</v>
      </c>
      <c r="I383" s="137"/>
      <c r="J383" s="138">
        <f>ROUND(I383*H383,2)</f>
        <v>0</v>
      </c>
      <c r="K383" s="134" t="s">
        <v>1</v>
      </c>
      <c r="L383" s="32"/>
      <c r="M383" s="139" t="s">
        <v>1</v>
      </c>
      <c r="N383" s="140" t="s">
        <v>43</v>
      </c>
      <c r="P383" s="141">
        <f>O383*H383</f>
        <v>0</v>
      </c>
      <c r="Q383" s="141">
        <v>0</v>
      </c>
      <c r="R383" s="141">
        <f>Q383*H383</f>
        <v>0</v>
      </c>
      <c r="S383" s="141">
        <v>0</v>
      </c>
      <c r="T383" s="142">
        <f>S383*H383</f>
        <v>0</v>
      </c>
      <c r="AR383" s="143" t="s">
        <v>140</v>
      </c>
      <c r="AT383" s="143" t="s">
        <v>135</v>
      </c>
      <c r="AU383" s="143" t="s">
        <v>87</v>
      </c>
      <c r="AY383" s="17" t="s">
        <v>133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7" t="s">
        <v>21</v>
      </c>
      <c r="BK383" s="144">
        <f>ROUND(I383*H383,2)</f>
        <v>0</v>
      </c>
      <c r="BL383" s="17" t="s">
        <v>140</v>
      </c>
      <c r="BM383" s="143" t="s">
        <v>506</v>
      </c>
    </row>
    <row r="384" spans="2:65" s="1" customFormat="1" ht="11.25">
      <c r="B384" s="32"/>
      <c r="D384" s="145" t="s">
        <v>142</v>
      </c>
      <c r="F384" s="146" t="s">
        <v>507</v>
      </c>
      <c r="I384" s="147"/>
      <c r="L384" s="32"/>
      <c r="M384" s="148"/>
      <c r="T384" s="56"/>
      <c r="AT384" s="17" t="s">
        <v>142</v>
      </c>
      <c r="AU384" s="17" t="s">
        <v>87</v>
      </c>
    </row>
    <row r="385" spans="2:65" s="1" customFormat="1" ht="33" customHeight="1">
      <c r="B385" s="32"/>
      <c r="C385" s="132" t="s">
        <v>508</v>
      </c>
      <c r="D385" s="132" t="s">
        <v>135</v>
      </c>
      <c r="E385" s="133" t="s">
        <v>509</v>
      </c>
      <c r="F385" s="134" t="s">
        <v>510</v>
      </c>
      <c r="G385" s="135" t="s">
        <v>138</v>
      </c>
      <c r="H385" s="136">
        <v>64</v>
      </c>
      <c r="I385" s="137"/>
      <c r="J385" s="138">
        <f>ROUND(I385*H385,2)</f>
        <v>0</v>
      </c>
      <c r="K385" s="134" t="s">
        <v>139</v>
      </c>
      <c r="L385" s="32"/>
      <c r="M385" s="139" t="s">
        <v>1</v>
      </c>
      <c r="N385" s="140" t="s">
        <v>43</v>
      </c>
      <c r="P385" s="141">
        <f>O385*H385</f>
        <v>0</v>
      </c>
      <c r="Q385" s="141">
        <v>0</v>
      </c>
      <c r="R385" s="141">
        <f>Q385*H385</f>
        <v>0</v>
      </c>
      <c r="S385" s="141">
        <v>0</v>
      </c>
      <c r="T385" s="142">
        <f>S385*H385</f>
        <v>0</v>
      </c>
      <c r="AR385" s="143" t="s">
        <v>140</v>
      </c>
      <c r="AT385" s="143" t="s">
        <v>135</v>
      </c>
      <c r="AU385" s="143" t="s">
        <v>87</v>
      </c>
      <c r="AY385" s="17" t="s">
        <v>133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7" t="s">
        <v>21</v>
      </c>
      <c r="BK385" s="144">
        <f>ROUND(I385*H385,2)</f>
        <v>0</v>
      </c>
      <c r="BL385" s="17" t="s">
        <v>140</v>
      </c>
      <c r="BM385" s="143" t="s">
        <v>511</v>
      </c>
    </row>
    <row r="386" spans="2:65" s="1" customFormat="1" ht="29.25">
      <c r="B386" s="32"/>
      <c r="D386" s="145" t="s">
        <v>142</v>
      </c>
      <c r="F386" s="146" t="s">
        <v>512</v>
      </c>
      <c r="I386" s="147"/>
      <c r="L386" s="32"/>
      <c r="M386" s="148"/>
      <c r="T386" s="56"/>
      <c r="AT386" s="17" t="s">
        <v>142</v>
      </c>
      <c r="AU386" s="17" t="s">
        <v>87</v>
      </c>
    </row>
    <row r="387" spans="2:65" s="13" customFormat="1" ht="11.25">
      <c r="B387" s="155"/>
      <c r="D387" s="145" t="s">
        <v>144</v>
      </c>
      <c r="E387" s="156" t="s">
        <v>1</v>
      </c>
      <c r="F387" s="157" t="s">
        <v>513</v>
      </c>
      <c r="H387" s="158">
        <v>64</v>
      </c>
      <c r="I387" s="159"/>
      <c r="L387" s="155"/>
      <c r="M387" s="160"/>
      <c r="T387" s="161"/>
      <c r="AT387" s="156" t="s">
        <v>144</v>
      </c>
      <c r="AU387" s="156" t="s">
        <v>87</v>
      </c>
      <c r="AV387" s="13" t="s">
        <v>87</v>
      </c>
      <c r="AW387" s="13" t="s">
        <v>35</v>
      </c>
      <c r="AX387" s="13" t="s">
        <v>21</v>
      </c>
      <c r="AY387" s="156" t="s">
        <v>133</v>
      </c>
    </row>
    <row r="388" spans="2:65" s="1" customFormat="1" ht="24.2" customHeight="1">
      <c r="B388" s="32"/>
      <c r="C388" s="132" t="s">
        <v>514</v>
      </c>
      <c r="D388" s="132" t="s">
        <v>135</v>
      </c>
      <c r="E388" s="133" t="s">
        <v>515</v>
      </c>
      <c r="F388" s="134" t="s">
        <v>516</v>
      </c>
      <c r="G388" s="135" t="s">
        <v>138</v>
      </c>
      <c r="H388" s="136">
        <v>1702.5</v>
      </c>
      <c r="I388" s="137"/>
      <c r="J388" s="138">
        <f>ROUND(I388*H388,2)</f>
        <v>0</v>
      </c>
      <c r="K388" s="134" t="s">
        <v>1</v>
      </c>
      <c r="L388" s="32"/>
      <c r="M388" s="139" t="s">
        <v>1</v>
      </c>
      <c r="N388" s="140" t="s">
        <v>43</v>
      </c>
      <c r="P388" s="141">
        <f>O388*H388</f>
        <v>0</v>
      </c>
      <c r="Q388" s="141">
        <v>0</v>
      </c>
      <c r="R388" s="141">
        <f>Q388*H388</f>
        <v>0</v>
      </c>
      <c r="S388" s="141">
        <v>0</v>
      </c>
      <c r="T388" s="142">
        <f>S388*H388</f>
        <v>0</v>
      </c>
      <c r="AR388" s="143" t="s">
        <v>140</v>
      </c>
      <c r="AT388" s="143" t="s">
        <v>135</v>
      </c>
      <c r="AU388" s="143" t="s">
        <v>87</v>
      </c>
      <c r="AY388" s="17" t="s">
        <v>133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7" t="s">
        <v>21</v>
      </c>
      <c r="BK388" s="144">
        <f>ROUND(I388*H388,2)</f>
        <v>0</v>
      </c>
      <c r="BL388" s="17" t="s">
        <v>140</v>
      </c>
      <c r="BM388" s="143" t="s">
        <v>517</v>
      </c>
    </row>
    <row r="389" spans="2:65" s="1" customFormat="1" ht="29.25">
      <c r="B389" s="32"/>
      <c r="D389" s="145" t="s">
        <v>142</v>
      </c>
      <c r="F389" s="146" t="s">
        <v>518</v>
      </c>
      <c r="I389" s="147"/>
      <c r="L389" s="32"/>
      <c r="M389" s="148"/>
      <c r="T389" s="56"/>
      <c r="AT389" s="17" t="s">
        <v>142</v>
      </c>
      <c r="AU389" s="17" t="s">
        <v>87</v>
      </c>
    </row>
    <row r="390" spans="2:65" s="13" customFormat="1" ht="11.25">
      <c r="B390" s="155"/>
      <c r="D390" s="145" t="s">
        <v>144</v>
      </c>
      <c r="E390" s="156" t="s">
        <v>1</v>
      </c>
      <c r="F390" s="157" t="s">
        <v>519</v>
      </c>
      <c r="H390" s="158">
        <v>1702.5</v>
      </c>
      <c r="I390" s="159"/>
      <c r="L390" s="155"/>
      <c r="M390" s="160"/>
      <c r="T390" s="161"/>
      <c r="AT390" s="156" t="s">
        <v>144</v>
      </c>
      <c r="AU390" s="156" t="s">
        <v>87</v>
      </c>
      <c r="AV390" s="13" t="s">
        <v>87</v>
      </c>
      <c r="AW390" s="13" t="s">
        <v>35</v>
      </c>
      <c r="AX390" s="13" t="s">
        <v>21</v>
      </c>
      <c r="AY390" s="156" t="s">
        <v>133</v>
      </c>
    </row>
    <row r="391" spans="2:65" s="1" customFormat="1" ht="24.2" customHeight="1">
      <c r="B391" s="32"/>
      <c r="C391" s="132" t="s">
        <v>520</v>
      </c>
      <c r="D391" s="132" t="s">
        <v>135</v>
      </c>
      <c r="E391" s="133" t="s">
        <v>521</v>
      </c>
      <c r="F391" s="134" t="s">
        <v>522</v>
      </c>
      <c r="G391" s="135" t="s">
        <v>138</v>
      </c>
      <c r="H391" s="136">
        <v>2017.9</v>
      </c>
      <c r="I391" s="137"/>
      <c r="J391" s="138">
        <f>ROUND(I391*H391,2)</f>
        <v>0</v>
      </c>
      <c r="K391" s="134" t="s">
        <v>139</v>
      </c>
      <c r="L391" s="32"/>
      <c r="M391" s="139" t="s">
        <v>1</v>
      </c>
      <c r="N391" s="140" t="s">
        <v>43</v>
      </c>
      <c r="P391" s="141">
        <f>O391*H391</f>
        <v>0</v>
      </c>
      <c r="Q391" s="141">
        <v>0</v>
      </c>
      <c r="R391" s="141">
        <f>Q391*H391</f>
        <v>0</v>
      </c>
      <c r="S391" s="141">
        <v>0</v>
      </c>
      <c r="T391" s="142">
        <f>S391*H391</f>
        <v>0</v>
      </c>
      <c r="AR391" s="143" t="s">
        <v>140</v>
      </c>
      <c r="AT391" s="143" t="s">
        <v>135</v>
      </c>
      <c r="AU391" s="143" t="s">
        <v>87</v>
      </c>
      <c r="AY391" s="17" t="s">
        <v>133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7" t="s">
        <v>21</v>
      </c>
      <c r="BK391" s="144">
        <f>ROUND(I391*H391,2)</f>
        <v>0</v>
      </c>
      <c r="BL391" s="17" t="s">
        <v>140</v>
      </c>
      <c r="BM391" s="143" t="s">
        <v>523</v>
      </c>
    </row>
    <row r="392" spans="2:65" s="1" customFormat="1" ht="29.25">
      <c r="B392" s="32"/>
      <c r="D392" s="145" t="s">
        <v>142</v>
      </c>
      <c r="F392" s="146" t="s">
        <v>524</v>
      </c>
      <c r="I392" s="147"/>
      <c r="L392" s="32"/>
      <c r="M392" s="148"/>
      <c r="T392" s="56"/>
      <c r="AT392" s="17" t="s">
        <v>142</v>
      </c>
      <c r="AU392" s="17" t="s">
        <v>87</v>
      </c>
    </row>
    <row r="393" spans="2:65" s="13" customFormat="1" ht="11.25">
      <c r="B393" s="155"/>
      <c r="D393" s="145" t="s">
        <v>144</v>
      </c>
      <c r="E393" s="156" t="s">
        <v>1</v>
      </c>
      <c r="F393" s="157" t="s">
        <v>525</v>
      </c>
      <c r="H393" s="158">
        <v>2097.9</v>
      </c>
      <c r="I393" s="159"/>
      <c r="L393" s="155"/>
      <c r="M393" s="160"/>
      <c r="T393" s="161"/>
      <c r="AT393" s="156" t="s">
        <v>144</v>
      </c>
      <c r="AU393" s="156" t="s">
        <v>87</v>
      </c>
      <c r="AV393" s="13" t="s">
        <v>87</v>
      </c>
      <c r="AW393" s="13" t="s">
        <v>35</v>
      </c>
      <c r="AX393" s="13" t="s">
        <v>78</v>
      </c>
      <c r="AY393" s="156" t="s">
        <v>133</v>
      </c>
    </row>
    <row r="394" spans="2:65" s="13" customFormat="1" ht="11.25">
      <c r="B394" s="155"/>
      <c r="D394" s="145" t="s">
        <v>144</v>
      </c>
      <c r="E394" s="156" t="s">
        <v>1</v>
      </c>
      <c r="F394" s="157" t="s">
        <v>526</v>
      </c>
      <c r="H394" s="158">
        <v>-80</v>
      </c>
      <c r="I394" s="159"/>
      <c r="L394" s="155"/>
      <c r="M394" s="160"/>
      <c r="T394" s="161"/>
      <c r="AT394" s="156" t="s">
        <v>144</v>
      </c>
      <c r="AU394" s="156" t="s">
        <v>87</v>
      </c>
      <c r="AV394" s="13" t="s">
        <v>87</v>
      </c>
      <c r="AW394" s="13" t="s">
        <v>35</v>
      </c>
      <c r="AX394" s="13" t="s">
        <v>78</v>
      </c>
      <c r="AY394" s="156" t="s">
        <v>133</v>
      </c>
    </row>
    <row r="395" spans="2:65" s="14" customFormat="1" ht="11.25">
      <c r="B395" s="162"/>
      <c r="D395" s="145" t="s">
        <v>144</v>
      </c>
      <c r="E395" s="163" t="s">
        <v>1</v>
      </c>
      <c r="F395" s="164" t="s">
        <v>203</v>
      </c>
      <c r="H395" s="165">
        <v>2017.9</v>
      </c>
      <c r="I395" s="166"/>
      <c r="L395" s="162"/>
      <c r="M395" s="167"/>
      <c r="T395" s="168"/>
      <c r="AT395" s="163" t="s">
        <v>144</v>
      </c>
      <c r="AU395" s="163" t="s">
        <v>87</v>
      </c>
      <c r="AV395" s="14" t="s">
        <v>140</v>
      </c>
      <c r="AW395" s="14" t="s">
        <v>35</v>
      </c>
      <c r="AX395" s="14" t="s">
        <v>21</v>
      </c>
      <c r="AY395" s="163" t="s">
        <v>133</v>
      </c>
    </row>
    <row r="396" spans="2:65" s="1" customFormat="1" ht="24.2" customHeight="1">
      <c r="B396" s="32"/>
      <c r="C396" s="132" t="s">
        <v>527</v>
      </c>
      <c r="D396" s="132" t="s">
        <v>135</v>
      </c>
      <c r="E396" s="133" t="s">
        <v>528</v>
      </c>
      <c r="F396" s="134" t="s">
        <v>529</v>
      </c>
      <c r="G396" s="135" t="s">
        <v>138</v>
      </c>
      <c r="H396" s="136">
        <v>64</v>
      </c>
      <c r="I396" s="137"/>
      <c r="J396" s="138">
        <f>ROUND(I396*H396,2)</f>
        <v>0</v>
      </c>
      <c r="K396" s="134" t="s">
        <v>139</v>
      </c>
      <c r="L396" s="32"/>
      <c r="M396" s="139" t="s">
        <v>1</v>
      </c>
      <c r="N396" s="140" t="s">
        <v>43</v>
      </c>
      <c r="P396" s="141">
        <f>O396*H396</f>
        <v>0</v>
      </c>
      <c r="Q396" s="141">
        <v>3.4000000000000002E-4</v>
      </c>
      <c r="R396" s="141">
        <f>Q396*H396</f>
        <v>2.1760000000000002E-2</v>
      </c>
      <c r="S396" s="141">
        <v>0</v>
      </c>
      <c r="T396" s="142">
        <f>S396*H396</f>
        <v>0</v>
      </c>
      <c r="AR396" s="143" t="s">
        <v>140</v>
      </c>
      <c r="AT396" s="143" t="s">
        <v>135</v>
      </c>
      <c r="AU396" s="143" t="s">
        <v>87</v>
      </c>
      <c r="AY396" s="17" t="s">
        <v>133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7" t="s">
        <v>21</v>
      </c>
      <c r="BK396" s="144">
        <f>ROUND(I396*H396,2)</f>
        <v>0</v>
      </c>
      <c r="BL396" s="17" t="s">
        <v>140</v>
      </c>
      <c r="BM396" s="143" t="s">
        <v>530</v>
      </c>
    </row>
    <row r="397" spans="2:65" s="1" customFormat="1" ht="11.25">
      <c r="B397" s="32"/>
      <c r="D397" s="145" t="s">
        <v>142</v>
      </c>
      <c r="F397" s="146" t="s">
        <v>531</v>
      </c>
      <c r="I397" s="147"/>
      <c r="L397" s="32"/>
      <c r="M397" s="148"/>
      <c r="T397" s="56"/>
      <c r="AT397" s="17" t="s">
        <v>142</v>
      </c>
      <c r="AU397" s="17" t="s">
        <v>87</v>
      </c>
    </row>
    <row r="398" spans="2:65" s="13" customFormat="1" ht="11.25">
      <c r="B398" s="155"/>
      <c r="D398" s="145" t="s">
        <v>144</v>
      </c>
      <c r="E398" s="156" t="s">
        <v>1</v>
      </c>
      <c r="F398" s="157" t="s">
        <v>513</v>
      </c>
      <c r="H398" s="158">
        <v>64</v>
      </c>
      <c r="I398" s="159"/>
      <c r="L398" s="155"/>
      <c r="M398" s="160"/>
      <c r="T398" s="161"/>
      <c r="AT398" s="156" t="s">
        <v>144</v>
      </c>
      <c r="AU398" s="156" t="s">
        <v>87</v>
      </c>
      <c r="AV398" s="13" t="s">
        <v>87</v>
      </c>
      <c r="AW398" s="13" t="s">
        <v>35</v>
      </c>
      <c r="AX398" s="13" t="s">
        <v>21</v>
      </c>
      <c r="AY398" s="156" t="s">
        <v>133</v>
      </c>
    </row>
    <row r="399" spans="2:65" s="1" customFormat="1" ht="24.2" customHeight="1">
      <c r="B399" s="32"/>
      <c r="C399" s="132" t="s">
        <v>532</v>
      </c>
      <c r="D399" s="132" t="s">
        <v>135</v>
      </c>
      <c r="E399" s="133" t="s">
        <v>533</v>
      </c>
      <c r="F399" s="134" t="s">
        <v>534</v>
      </c>
      <c r="G399" s="135" t="s">
        <v>138</v>
      </c>
      <c r="H399" s="136">
        <v>128</v>
      </c>
      <c r="I399" s="137"/>
      <c r="J399" s="138">
        <f>ROUND(I399*H399,2)</f>
        <v>0</v>
      </c>
      <c r="K399" s="134" t="s">
        <v>139</v>
      </c>
      <c r="L399" s="32"/>
      <c r="M399" s="139" t="s">
        <v>1</v>
      </c>
      <c r="N399" s="140" t="s">
        <v>43</v>
      </c>
      <c r="P399" s="141">
        <f>O399*H399</f>
        <v>0</v>
      </c>
      <c r="Q399" s="141">
        <v>3.1E-4</v>
      </c>
      <c r="R399" s="141">
        <f>Q399*H399</f>
        <v>3.968E-2</v>
      </c>
      <c r="S399" s="141">
        <v>0</v>
      </c>
      <c r="T399" s="142">
        <f>S399*H399</f>
        <v>0</v>
      </c>
      <c r="AR399" s="143" t="s">
        <v>140</v>
      </c>
      <c r="AT399" s="143" t="s">
        <v>135</v>
      </c>
      <c r="AU399" s="143" t="s">
        <v>87</v>
      </c>
      <c r="AY399" s="17" t="s">
        <v>133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7" t="s">
        <v>21</v>
      </c>
      <c r="BK399" s="144">
        <f>ROUND(I399*H399,2)</f>
        <v>0</v>
      </c>
      <c r="BL399" s="17" t="s">
        <v>140</v>
      </c>
      <c r="BM399" s="143" t="s">
        <v>535</v>
      </c>
    </row>
    <row r="400" spans="2:65" s="1" customFormat="1" ht="19.5">
      <c r="B400" s="32"/>
      <c r="D400" s="145" t="s">
        <v>142</v>
      </c>
      <c r="F400" s="146" t="s">
        <v>536</v>
      </c>
      <c r="I400" s="147"/>
      <c r="L400" s="32"/>
      <c r="M400" s="148"/>
      <c r="T400" s="56"/>
      <c r="AT400" s="17" t="s">
        <v>142</v>
      </c>
      <c r="AU400" s="17" t="s">
        <v>87</v>
      </c>
    </row>
    <row r="401" spans="2:65" s="13" customFormat="1" ht="11.25">
      <c r="B401" s="155"/>
      <c r="D401" s="145" t="s">
        <v>144</v>
      </c>
      <c r="E401" s="156" t="s">
        <v>1</v>
      </c>
      <c r="F401" s="157" t="s">
        <v>537</v>
      </c>
      <c r="H401" s="158">
        <v>128</v>
      </c>
      <c r="I401" s="159"/>
      <c r="L401" s="155"/>
      <c r="M401" s="160"/>
      <c r="T401" s="161"/>
      <c r="AT401" s="156" t="s">
        <v>144</v>
      </c>
      <c r="AU401" s="156" t="s">
        <v>87</v>
      </c>
      <c r="AV401" s="13" t="s">
        <v>87</v>
      </c>
      <c r="AW401" s="13" t="s">
        <v>35</v>
      </c>
      <c r="AX401" s="13" t="s">
        <v>21</v>
      </c>
      <c r="AY401" s="156" t="s">
        <v>133</v>
      </c>
    </row>
    <row r="402" spans="2:65" s="1" customFormat="1" ht="33" customHeight="1">
      <c r="B402" s="32"/>
      <c r="C402" s="132" t="s">
        <v>538</v>
      </c>
      <c r="D402" s="132" t="s">
        <v>135</v>
      </c>
      <c r="E402" s="133" t="s">
        <v>539</v>
      </c>
      <c r="F402" s="134" t="s">
        <v>540</v>
      </c>
      <c r="G402" s="135" t="s">
        <v>138</v>
      </c>
      <c r="H402" s="136">
        <v>64</v>
      </c>
      <c r="I402" s="137"/>
      <c r="J402" s="138">
        <f>ROUND(I402*H402,2)</f>
        <v>0</v>
      </c>
      <c r="K402" s="134" t="s">
        <v>139</v>
      </c>
      <c r="L402" s="32"/>
      <c r="M402" s="139" t="s">
        <v>1</v>
      </c>
      <c r="N402" s="140" t="s">
        <v>43</v>
      </c>
      <c r="P402" s="141">
        <f>O402*H402</f>
        <v>0</v>
      </c>
      <c r="Q402" s="141">
        <v>0</v>
      </c>
      <c r="R402" s="141">
        <f>Q402*H402</f>
        <v>0</v>
      </c>
      <c r="S402" s="141">
        <v>0</v>
      </c>
      <c r="T402" s="142">
        <f>S402*H402</f>
        <v>0</v>
      </c>
      <c r="AR402" s="143" t="s">
        <v>140</v>
      </c>
      <c r="AT402" s="143" t="s">
        <v>135</v>
      </c>
      <c r="AU402" s="143" t="s">
        <v>87</v>
      </c>
      <c r="AY402" s="17" t="s">
        <v>133</v>
      </c>
      <c r="BE402" s="144">
        <f>IF(N402="základní",J402,0)</f>
        <v>0</v>
      </c>
      <c r="BF402" s="144">
        <f>IF(N402="snížená",J402,0)</f>
        <v>0</v>
      </c>
      <c r="BG402" s="144">
        <f>IF(N402="zákl. přenesená",J402,0)</f>
        <v>0</v>
      </c>
      <c r="BH402" s="144">
        <f>IF(N402="sníž. přenesená",J402,0)</f>
        <v>0</v>
      </c>
      <c r="BI402" s="144">
        <f>IF(N402="nulová",J402,0)</f>
        <v>0</v>
      </c>
      <c r="BJ402" s="17" t="s">
        <v>21</v>
      </c>
      <c r="BK402" s="144">
        <f>ROUND(I402*H402,2)</f>
        <v>0</v>
      </c>
      <c r="BL402" s="17" t="s">
        <v>140</v>
      </c>
      <c r="BM402" s="143" t="s">
        <v>541</v>
      </c>
    </row>
    <row r="403" spans="2:65" s="1" customFormat="1" ht="29.25">
      <c r="B403" s="32"/>
      <c r="D403" s="145" t="s">
        <v>142</v>
      </c>
      <c r="F403" s="146" t="s">
        <v>542</v>
      </c>
      <c r="I403" s="147"/>
      <c r="L403" s="32"/>
      <c r="M403" s="148"/>
      <c r="T403" s="56"/>
      <c r="AT403" s="17" t="s">
        <v>142</v>
      </c>
      <c r="AU403" s="17" t="s">
        <v>87</v>
      </c>
    </row>
    <row r="404" spans="2:65" s="13" customFormat="1" ht="11.25">
      <c r="B404" s="155"/>
      <c r="D404" s="145" t="s">
        <v>144</v>
      </c>
      <c r="E404" s="156" t="s">
        <v>1</v>
      </c>
      <c r="F404" s="157" t="s">
        <v>543</v>
      </c>
      <c r="H404" s="158">
        <v>64</v>
      </c>
      <c r="I404" s="159"/>
      <c r="L404" s="155"/>
      <c r="M404" s="160"/>
      <c r="T404" s="161"/>
      <c r="AT404" s="156" t="s">
        <v>144</v>
      </c>
      <c r="AU404" s="156" t="s">
        <v>87</v>
      </c>
      <c r="AV404" s="13" t="s">
        <v>87</v>
      </c>
      <c r="AW404" s="13" t="s">
        <v>35</v>
      </c>
      <c r="AX404" s="13" t="s">
        <v>21</v>
      </c>
      <c r="AY404" s="156" t="s">
        <v>133</v>
      </c>
    </row>
    <row r="405" spans="2:65" s="1" customFormat="1" ht="24.2" customHeight="1">
      <c r="B405" s="32"/>
      <c r="C405" s="132" t="s">
        <v>544</v>
      </c>
      <c r="D405" s="132" t="s">
        <v>135</v>
      </c>
      <c r="E405" s="133" t="s">
        <v>545</v>
      </c>
      <c r="F405" s="134" t="s">
        <v>546</v>
      </c>
      <c r="G405" s="135" t="s">
        <v>138</v>
      </c>
      <c r="H405" s="136">
        <v>64</v>
      </c>
      <c r="I405" s="137"/>
      <c r="J405" s="138">
        <f>ROUND(I405*H405,2)</f>
        <v>0</v>
      </c>
      <c r="K405" s="134" t="s">
        <v>139</v>
      </c>
      <c r="L405" s="32"/>
      <c r="M405" s="139" t="s">
        <v>1</v>
      </c>
      <c r="N405" s="140" t="s">
        <v>43</v>
      </c>
      <c r="P405" s="141">
        <f>O405*H405</f>
        <v>0</v>
      </c>
      <c r="Q405" s="141">
        <v>0</v>
      </c>
      <c r="R405" s="141">
        <f>Q405*H405</f>
        <v>0</v>
      </c>
      <c r="S405" s="141">
        <v>0</v>
      </c>
      <c r="T405" s="142">
        <f>S405*H405</f>
        <v>0</v>
      </c>
      <c r="AR405" s="143" t="s">
        <v>140</v>
      </c>
      <c r="AT405" s="143" t="s">
        <v>135</v>
      </c>
      <c r="AU405" s="143" t="s">
        <v>87</v>
      </c>
      <c r="AY405" s="17" t="s">
        <v>133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7" t="s">
        <v>21</v>
      </c>
      <c r="BK405" s="144">
        <f>ROUND(I405*H405,2)</f>
        <v>0</v>
      </c>
      <c r="BL405" s="17" t="s">
        <v>140</v>
      </c>
      <c r="BM405" s="143" t="s">
        <v>547</v>
      </c>
    </row>
    <row r="406" spans="2:65" s="1" customFormat="1" ht="29.25">
      <c r="B406" s="32"/>
      <c r="D406" s="145" t="s">
        <v>142</v>
      </c>
      <c r="F406" s="146" t="s">
        <v>548</v>
      </c>
      <c r="I406" s="147"/>
      <c r="L406" s="32"/>
      <c r="M406" s="148"/>
      <c r="T406" s="56"/>
      <c r="AT406" s="17" t="s">
        <v>142</v>
      </c>
      <c r="AU406" s="17" t="s">
        <v>87</v>
      </c>
    </row>
    <row r="407" spans="2:65" s="13" customFormat="1" ht="11.25">
      <c r="B407" s="155"/>
      <c r="D407" s="145" t="s">
        <v>144</v>
      </c>
      <c r="E407" s="156" t="s">
        <v>1</v>
      </c>
      <c r="F407" s="157" t="s">
        <v>513</v>
      </c>
      <c r="H407" s="158">
        <v>64</v>
      </c>
      <c r="I407" s="159"/>
      <c r="L407" s="155"/>
      <c r="M407" s="160"/>
      <c r="T407" s="161"/>
      <c r="AT407" s="156" t="s">
        <v>144</v>
      </c>
      <c r="AU407" s="156" t="s">
        <v>87</v>
      </c>
      <c r="AV407" s="13" t="s">
        <v>87</v>
      </c>
      <c r="AW407" s="13" t="s">
        <v>35</v>
      </c>
      <c r="AX407" s="13" t="s">
        <v>21</v>
      </c>
      <c r="AY407" s="156" t="s">
        <v>133</v>
      </c>
    </row>
    <row r="408" spans="2:65" s="1" customFormat="1" ht="24.2" customHeight="1">
      <c r="B408" s="32"/>
      <c r="C408" s="132" t="s">
        <v>549</v>
      </c>
      <c r="D408" s="132" t="s">
        <v>135</v>
      </c>
      <c r="E408" s="133" t="s">
        <v>550</v>
      </c>
      <c r="F408" s="134" t="s">
        <v>551</v>
      </c>
      <c r="G408" s="135" t="s">
        <v>138</v>
      </c>
      <c r="H408" s="136">
        <v>1999.5</v>
      </c>
      <c r="I408" s="137"/>
      <c r="J408" s="138">
        <f>ROUND(I408*H408,2)</f>
        <v>0</v>
      </c>
      <c r="K408" s="134" t="s">
        <v>139</v>
      </c>
      <c r="L408" s="32"/>
      <c r="M408" s="139" t="s">
        <v>1</v>
      </c>
      <c r="N408" s="140" t="s">
        <v>43</v>
      </c>
      <c r="P408" s="141">
        <f>O408*H408</f>
        <v>0</v>
      </c>
      <c r="Q408" s="141">
        <v>0.1837</v>
      </c>
      <c r="R408" s="141">
        <f>Q408*H408</f>
        <v>367.30815000000001</v>
      </c>
      <c r="S408" s="141">
        <v>0</v>
      </c>
      <c r="T408" s="142">
        <f>S408*H408</f>
        <v>0</v>
      </c>
      <c r="AR408" s="143" t="s">
        <v>140</v>
      </c>
      <c r="AT408" s="143" t="s">
        <v>135</v>
      </c>
      <c r="AU408" s="143" t="s">
        <v>87</v>
      </c>
      <c r="AY408" s="17" t="s">
        <v>133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7" t="s">
        <v>21</v>
      </c>
      <c r="BK408" s="144">
        <f>ROUND(I408*H408,2)</f>
        <v>0</v>
      </c>
      <c r="BL408" s="17" t="s">
        <v>140</v>
      </c>
      <c r="BM408" s="143" t="s">
        <v>552</v>
      </c>
    </row>
    <row r="409" spans="2:65" s="1" customFormat="1" ht="39">
      <c r="B409" s="32"/>
      <c r="D409" s="145" t="s">
        <v>142</v>
      </c>
      <c r="F409" s="146" t="s">
        <v>553</v>
      </c>
      <c r="I409" s="147"/>
      <c r="L409" s="32"/>
      <c r="M409" s="148"/>
      <c r="T409" s="56"/>
      <c r="AT409" s="17" t="s">
        <v>142</v>
      </c>
      <c r="AU409" s="17" t="s">
        <v>87</v>
      </c>
    </row>
    <row r="410" spans="2:65" s="12" customFormat="1" ht="11.25">
      <c r="B410" s="149"/>
      <c r="D410" s="145" t="s">
        <v>144</v>
      </c>
      <c r="E410" s="150" t="s">
        <v>1</v>
      </c>
      <c r="F410" s="151" t="s">
        <v>554</v>
      </c>
      <c r="H410" s="150" t="s">
        <v>1</v>
      </c>
      <c r="I410" s="152"/>
      <c r="L410" s="149"/>
      <c r="M410" s="153"/>
      <c r="T410" s="154"/>
      <c r="AT410" s="150" t="s">
        <v>144</v>
      </c>
      <c r="AU410" s="150" t="s">
        <v>87</v>
      </c>
      <c r="AV410" s="12" t="s">
        <v>21</v>
      </c>
      <c r="AW410" s="12" t="s">
        <v>35</v>
      </c>
      <c r="AX410" s="12" t="s">
        <v>78</v>
      </c>
      <c r="AY410" s="150" t="s">
        <v>133</v>
      </c>
    </row>
    <row r="411" spans="2:65" s="13" customFormat="1" ht="11.25">
      <c r="B411" s="155"/>
      <c r="D411" s="145" t="s">
        <v>144</v>
      </c>
      <c r="E411" s="156" t="s">
        <v>1</v>
      </c>
      <c r="F411" s="157" t="s">
        <v>555</v>
      </c>
      <c r="H411" s="158">
        <v>1967.6</v>
      </c>
      <c r="I411" s="159"/>
      <c r="L411" s="155"/>
      <c r="M411" s="160"/>
      <c r="T411" s="161"/>
      <c r="AT411" s="156" t="s">
        <v>144</v>
      </c>
      <c r="AU411" s="156" t="s">
        <v>87</v>
      </c>
      <c r="AV411" s="13" t="s">
        <v>87</v>
      </c>
      <c r="AW411" s="13" t="s">
        <v>35</v>
      </c>
      <c r="AX411" s="13" t="s">
        <v>78</v>
      </c>
      <c r="AY411" s="156" t="s">
        <v>133</v>
      </c>
    </row>
    <row r="412" spans="2:65" s="13" customFormat="1" ht="11.25">
      <c r="B412" s="155"/>
      <c r="D412" s="145" t="s">
        <v>144</v>
      </c>
      <c r="E412" s="156" t="s">
        <v>1</v>
      </c>
      <c r="F412" s="157" t="s">
        <v>556</v>
      </c>
      <c r="H412" s="158">
        <v>31.9</v>
      </c>
      <c r="I412" s="159"/>
      <c r="L412" s="155"/>
      <c r="M412" s="160"/>
      <c r="T412" s="161"/>
      <c r="AT412" s="156" t="s">
        <v>144</v>
      </c>
      <c r="AU412" s="156" t="s">
        <v>87</v>
      </c>
      <c r="AV412" s="13" t="s">
        <v>87</v>
      </c>
      <c r="AW412" s="13" t="s">
        <v>35</v>
      </c>
      <c r="AX412" s="13" t="s">
        <v>78</v>
      </c>
      <c r="AY412" s="156" t="s">
        <v>133</v>
      </c>
    </row>
    <row r="413" spans="2:65" s="1" customFormat="1" ht="24.2" customHeight="1">
      <c r="B413" s="32"/>
      <c r="C413" s="177" t="s">
        <v>557</v>
      </c>
      <c r="D413" s="177" t="s">
        <v>293</v>
      </c>
      <c r="E413" s="178" t="s">
        <v>558</v>
      </c>
      <c r="F413" s="179" t="s">
        <v>559</v>
      </c>
      <c r="G413" s="180" t="s">
        <v>138</v>
      </c>
      <c r="H413" s="181">
        <v>805.98</v>
      </c>
      <c r="I413" s="182"/>
      <c r="J413" s="183">
        <f>ROUND(I413*H413,2)</f>
        <v>0</v>
      </c>
      <c r="K413" s="179" t="s">
        <v>1</v>
      </c>
      <c r="L413" s="184"/>
      <c r="M413" s="185" t="s">
        <v>1</v>
      </c>
      <c r="N413" s="186" t="s">
        <v>43</v>
      </c>
      <c r="P413" s="141">
        <f>O413*H413</f>
        <v>0</v>
      </c>
      <c r="Q413" s="141">
        <v>0.222</v>
      </c>
      <c r="R413" s="141">
        <f>Q413*H413</f>
        <v>178.92756</v>
      </c>
      <c r="S413" s="141">
        <v>0</v>
      </c>
      <c r="T413" s="142">
        <f>S413*H413</f>
        <v>0</v>
      </c>
      <c r="AR413" s="143" t="s">
        <v>183</v>
      </c>
      <c r="AT413" s="143" t="s">
        <v>293</v>
      </c>
      <c r="AU413" s="143" t="s">
        <v>87</v>
      </c>
      <c r="AY413" s="17" t="s">
        <v>133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21</v>
      </c>
      <c r="BK413" s="144">
        <f>ROUND(I413*H413,2)</f>
        <v>0</v>
      </c>
      <c r="BL413" s="17" t="s">
        <v>140</v>
      </c>
      <c r="BM413" s="143" t="s">
        <v>560</v>
      </c>
    </row>
    <row r="414" spans="2:65" s="1" customFormat="1" ht="11.25">
      <c r="B414" s="32"/>
      <c r="D414" s="145" t="s">
        <v>142</v>
      </c>
      <c r="F414" s="146" t="s">
        <v>561</v>
      </c>
      <c r="I414" s="147"/>
      <c r="L414" s="32"/>
      <c r="M414" s="148"/>
      <c r="T414" s="56"/>
      <c r="AT414" s="17" t="s">
        <v>142</v>
      </c>
      <c r="AU414" s="17" t="s">
        <v>87</v>
      </c>
    </row>
    <row r="415" spans="2:65" s="12" customFormat="1" ht="11.25">
      <c r="B415" s="149"/>
      <c r="D415" s="145" t="s">
        <v>144</v>
      </c>
      <c r="E415" s="150" t="s">
        <v>1</v>
      </c>
      <c r="F415" s="151" t="s">
        <v>562</v>
      </c>
      <c r="H415" s="150" t="s">
        <v>1</v>
      </c>
      <c r="I415" s="152"/>
      <c r="L415" s="149"/>
      <c r="M415" s="153"/>
      <c r="T415" s="154"/>
      <c r="AT415" s="150" t="s">
        <v>144</v>
      </c>
      <c r="AU415" s="150" t="s">
        <v>87</v>
      </c>
      <c r="AV415" s="12" t="s">
        <v>21</v>
      </c>
      <c r="AW415" s="12" t="s">
        <v>35</v>
      </c>
      <c r="AX415" s="12" t="s">
        <v>78</v>
      </c>
      <c r="AY415" s="150" t="s">
        <v>133</v>
      </c>
    </row>
    <row r="416" spans="2:65" s="13" customFormat="1" ht="11.25">
      <c r="B416" s="155"/>
      <c r="D416" s="145" t="s">
        <v>144</v>
      </c>
      <c r="E416" s="156" t="s">
        <v>1</v>
      </c>
      <c r="F416" s="157" t="s">
        <v>563</v>
      </c>
      <c r="H416" s="158">
        <v>767.6</v>
      </c>
      <c r="I416" s="159"/>
      <c r="L416" s="155"/>
      <c r="M416" s="160"/>
      <c r="T416" s="161"/>
      <c r="AT416" s="156" t="s">
        <v>144</v>
      </c>
      <c r="AU416" s="156" t="s">
        <v>87</v>
      </c>
      <c r="AV416" s="13" t="s">
        <v>87</v>
      </c>
      <c r="AW416" s="13" t="s">
        <v>35</v>
      </c>
      <c r="AX416" s="13" t="s">
        <v>21</v>
      </c>
      <c r="AY416" s="156" t="s">
        <v>133</v>
      </c>
    </row>
    <row r="417" spans="2:65" s="13" customFormat="1" ht="11.25">
      <c r="B417" s="155"/>
      <c r="D417" s="145" t="s">
        <v>144</v>
      </c>
      <c r="F417" s="157" t="s">
        <v>564</v>
      </c>
      <c r="H417" s="158">
        <v>805.98</v>
      </c>
      <c r="I417" s="159"/>
      <c r="L417" s="155"/>
      <c r="M417" s="160"/>
      <c r="T417" s="161"/>
      <c r="AT417" s="156" t="s">
        <v>144</v>
      </c>
      <c r="AU417" s="156" t="s">
        <v>87</v>
      </c>
      <c r="AV417" s="13" t="s">
        <v>87</v>
      </c>
      <c r="AW417" s="13" t="s">
        <v>4</v>
      </c>
      <c r="AX417" s="13" t="s">
        <v>21</v>
      </c>
      <c r="AY417" s="156" t="s">
        <v>133</v>
      </c>
    </row>
    <row r="418" spans="2:65" s="1" customFormat="1" ht="24.2" customHeight="1">
      <c r="B418" s="32"/>
      <c r="C418" s="177" t="s">
        <v>565</v>
      </c>
      <c r="D418" s="177" t="s">
        <v>293</v>
      </c>
      <c r="E418" s="178" t="s">
        <v>566</v>
      </c>
      <c r="F418" s="179" t="s">
        <v>567</v>
      </c>
      <c r="G418" s="180" t="s">
        <v>138</v>
      </c>
      <c r="H418" s="181">
        <v>33.494999999999997</v>
      </c>
      <c r="I418" s="182"/>
      <c r="J418" s="183">
        <f>ROUND(I418*H418,2)</f>
        <v>0</v>
      </c>
      <c r="K418" s="179" t="s">
        <v>1</v>
      </c>
      <c r="L418" s="184"/>
      <c r="M418" s="185" t="s">
        <v>1</v>
      </c>
      <c r="N418" s="186" t="s">
        <v>43</v>
      </c>
      <c r="P418" s="141">
        <f>O418*H418</f>
        <v>0</v>
      </c>
      <c r="Q418" s="141">
        <v>0.222</v>
      </c>
      <c r="R418" s="141">
        <f>Q418*H418</f>
        <v>7.4358899999999997</v>
      </c>
      <c r="S418" s="141">
        <v>0</v>
      </c>
      <c r="T418" s="142">
        <f>S418*H418</f>
        <v>0</v>
      </c>
      <c r="AR418" s="143" t="s">
        <v>183</v>
      </c>
      <c r="AT418" s="143" t="s">
        <v>293</v>
      </c>
      <c r="AU418" s="143" t="s">
        <v>87</v>
      </c>
      <c r="AY418" s="17" t="s">
        <v>133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7" t="s">
        <v>21</v>
      </c>
      <c r="BK418" s="144">
        <f>ROUND(I418*H418,2)</f>
        <v>0</v>
      </c>
      <c r="BL418" s="17" t="s">
        <v>140</v>
      </c>
      <c r="BM418" s="143" t="s">
        <v>568</v>
      </c>
    </row>
    <row r="419" spans="2:65" s="1" customFormat="1" ht="11.25">
      <c r="B419" s="32"/>
      <c r="D419" s="145" t="s">
        <v>142</v>
      </c>
      <c r="F419" s="146" t="s">
        <v>561</v>
      </c>
      <c r="I419" s="147"/>
      <c r="L419" s="32"/>
      <c r="M419" s="148"/>
      <c r="T419" s="56"/>
      <c r="AT419" s="17" t="s">
        <v>142</v>
      </c>
      <c r="AU419" s="17" t="s">
        <v>87</v>
      </c>
    </row>
    <row r="420" spans="2:65" s="12" customFormat="1" ht="11.25">
      <c r="B420" s="149"/>
      <c r="D420" s="145" t="s">
        <v>144</v>
      </c>
      <c r="E420" s="150" t="s">
        <v>1</v>
      </c>
      <c r="F420" s="151" t="s">
        <v>569</v>
      </c>
      <c r="H420" s="150" t="s">
        <v>1</v>
      </c>
      <c r="I420" s="152"/>
      <c r="L420" s="149"/>
      <c r="M420" s="153"/>
      <c r="T420" s="154"/>
      <c r="AT420" s="150" t="s">
        <v>144</v>
      </c>
      <c r="AU420" s="150" t="s">
        <v>87</v>
      </c>
      <c r="AV420" s="12" t="s">
        <v>21</v>
      </c>
      <c r="AW420" s="12" t="s">
        <v>35</v>
      </c>
      <c r="AX420" s="12" t="s">
        <v>78</v>
      </c>
      <c r="AY420" s="150" t="s">
        <v>133</v>
      </c>
    </row>
    <row r="421" spans="2:65" s="13" customFormat="1" ht="11.25">
      <c r="B421" s="155"/>
      <c r="D421" s="145" t="s">
        <v>144</v>
      </c>
      <c r="E421" s="156" t="s">
        <v>1</v>
      </c>
      <c r="F421" s="157" t="s">
        <v>570</v>
      </c>
      <c r="H421" s="158">
        <v>31.9</v>
      </c>
      <c r="I421" s="159"/>
      <c r="L421" s="155"/>
      <c r="M421" s="160"/>
      <c r="T421" s="161"/>
      <c r="AT421" s="156" t="s">
        <v>144</v>
      </c>
      <c r="AU421" s="156" t="s">
        <v>87</v>
      </c>
      <c r="AV421" s="13" t="s">
        <v>87</v>
      </c>
      <c r="AW421" s="13" t="s">
        <v>35</v>
      </c>
      <c r="AX421" s="13" t="s">
        <v>21</v>
      </c>
      <c r="AY421" s="156" t="s">
        <v>133</v>
      </c>
    </row>
    <row r="422" spans="2:65" s="13" customFormat="1" ht="11.25">
      <c r="B422" s="155"/>
      <c r="D422" s="145" t="s">
        <v>144</v>
      </c>
      <c r="F422" s="157" t="s">
        <v>571</v>
      </c>
      <c r="H422" s="158">
        <v>33.494999999999997</v>
      </c>
      <c r="I422" s="159"/>
      <c r="L422" s="155"/>
      <c r="M422" s="160"/>
      <c r="T422" s="161"/>
      <c r="AT422" s="156" t="s">
        <v>144</v>
      </c>
      <c r="AU422" s="156" t="s">
        <v>87</v>
      </c>
      <c r="AV422" s="13" t="s">
        <v>87</v>
      </c>
      <c r="AW422" s="13" t="s">
        <v>4</v>
      </c>
      <c r="AX422" s="13" t="s">
        <v>21</v>
      </c>
      <c r="AY422" s="156" t="s">
        <v>133</v>
      </c>
    </row>
    <row r="423" spans="2:65" s="1" customFormat="1" ht="24.2" customHeight="1">
      <c r="B423" s="32"/>
      <c r="C423" s="132" t="s">
        <v>572</v>
      </c>
      <c r="D423" s="132" t="s">
        <v>135</v>
      </c>
      <c r="E423" s="133" t="s">
        <v>573</v>
      </c>
      <c r="F423" s="134" t="s">
        <v>574</v>
      </c>
      <c r="G423" s="135" t="s">
        <v>138</v>
      </c>
      <c r="H423" s="136">
        <v>1588.5</v>
      </c>
      <c r="I423" s="137"/>
      <c r="J423" s="138">
        <f>ROUND(I423*H423,2)</f>
        <v>0</v>
      </c>
      <c r="K423" s="134" t="s">
        <v>139</v>
      </c>
      <c r="L423" s="32"/>
      <c r="M423" s="139" t="s">
        <v>1</v>
      </c>
      <c r="N423" s="140" t="s">
        <v>43</v>
      </c>
      <c r="P423" s="141">
        <f>O423*H423</f>
        <v>0</v>
      </c>
      <c r="Q423" s="141">
        <v>0.16700000000000001</v>
      </c>
      <c r="R423" s="141">
        <f>Q423*H423</f>
        <v>265.27950000000004</v>
      </c>
      <c r="S423" s="141">
        <v>0</v>
      </c>
      <c r="T423" s="142">
        <f>S423*H423</f>
        <v>0</v>
      </c>
      <c r="AR423" s="143" t="s">
        <v>140</v>
      </c>
      <c r="AT423" s="143" t="s">
        <v>135</v>
      </c>
      <c r="AU423" s="143" t="s">
        <v>87</v>
      </c>
      <c r="AY423" s="17" t="s">
        <v>133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21</v>
      </c>
      <c r="BK423" s="144">
        <f>ROUND(I423*H423,2)</f>
        <v>0</v>
      </c>
      <c r="BL423" s="17" t="s">
        <v>140</v>
      </c>
      <c r="BM423" s="143" t="s">
        <v>575</v>
      </c>
    </row>
    <row r="424" spans="2:65" s="1" customFormat="1" ht="29.25">
      <c r="B424" s="32"/>
      <c r="D424" s="145" t="s">
        <v>142</v>
      </c>
      <c r="F424" s="146" t="s">
        <v>576</v>
      </c>
      <c r="I424" s="147"/>
      <c r="L424" s="32"/>
      <c r="M424" s="148"/>
      <c r="T424" s="56"/>
      <c r="AT424" s="17" t="s">
        <v>142</v>
      </c>
      <c r="AU424" s="17" t="s">
        <v>87</v>
      </c>
    </row>
    <row r="425" spans="2:65" s="12" customFormat="1" ht="22.5">
      <c r="B425" s="149"/>
      <c r="D425" s="145" t="s">
        <v>144</v>
      </c>
      <c r="E425" s="150" t="s">
        <v>1</v>
      </c>
      <c r="F425" s="151" t="s">
        <v>577</v>
      </c>
      <c r="H425" s="150" t="s">
        <v>1</v>
      </c>
      <c r="I425" s="152"/>
      <c r="L425" s="149"/>
      <c r="M425" s="153"/>
      <c r="T425" s="154"/>
      <c r="AT425" s="150" t="s">
        <v>144</v>
      </c>
      <c r="AU425" s="150" t="s">
        <v>87</v>
      </c>
      <c r="AV425" s="12" t="s">
        <v>21</v>
      </c>
      <c r="AW425" s="12" t="s">
        <v>35</v>
      </c>
      <c r="AX425" s="12" t="s">
        <v>78</v>
      </c>
      <c r="AY425" s="150" t="s">
        <v>133</v>
      </c>
    </row>
    <row r="426" spans="2:65" s="13" customFormat="1" ht="11.25">
      <c r="B426" s="155"/>
      <c r="D426" s="145" t="s">
        <v>144</v>
      </c>
      <c r="E426" s="156" t="s">
        <v>1</v>
      </c>
      <c r="F426" s="157" t="s">
        <v>578</v>
      </c>
      <c r="H426" s="158">
        <v>1588.5</v>
      </c>
      <c r="I426" s="159"/>
      <c r="L426" s="155"/>
      <c r="M426" s="160"/>
      <c r="T426" s="161"/>
      <c r="AT426" s="156" t="s">
        <v>144</v>
      </c>
      <c r="AU426" s="156" t="s">
        <v>87</v>
      </c>
      <c r="AV426" s="13" t="s">
        <v>87</v>
      </c>
      <c r="AW426" s="13" t="s">
        <v>35</v>
      </c>
      <c r="AX426" s="13" t="s">
        <v>21</v>
      </c>
      <c r="AY426" s="156" t="s">
        <v>133</v>
      </c>
    </row>
    <row r="427" spans="2:65" s="1" customFormat="1" ht="24.2" customHeight="1">
      <c r="B427" s="32"/>
      <c r="C427" s="177" t="s">
        <v>579</v>
      </c>
      <c r="D427" s="177" t="s">
        <v>293</v>
      </c>
      <c r="E427" s="178" t="s">
        <v>580</v>
      </c>
      <c r="F427" s="179" t="s">
        <v>581</v>
      </c>
      <c r="G427" s="180" t="s">
        <v>138</v>
      </c>
      <c r="H427" s="181">
        <v>407.92500000000001</v>
      </c>
      <c r="I427" s="182"/>
      <c r="J427" s="183">
        <f>ROUND(I427*H427,2)</f>
        <v>0</v>
      </c>
      <c r="K427" s="179" t="s">
        <v>139</v>
      </c>
      <c r="L427" s="184"/>
      <c r="M427" s="185" t="s">
        <v>1</v>
      </c>
      <c r="N427" s="186" t="s">
        <v>43</v>
      </c>
      <c r="P427" s="141">
        <f>O427*H427</f>
        <v>0</v>
      </c>
      <c r="Q427" s="141">
        <v>0.11799999999999999</v>
      </c>
      <c r="R427" s="141">
        <f>Q427*H427</f>
        <v>48.135149999999996</v>
      </c>
      <c r="S427" s="141">
        <v>0</v>
      </c>
      <c r="T427" s="142">
        <f>S427*H427</f>
        <v>0</v>
      </c>
      <c r="AR427" s="143" t="s">
        <v>183</v>
      </c>
      <c r="AT427" s="143" t="s">
        <v>293</v>
      </c>
      <c r="AU427" s="143" t="s">
        <v>87</v>
      </c>
      <c r="AY427" s="17" t="s">
        <v>133</v>
      </c>
      <c r="BE427" s="144">
        <f>IF(N427="základní",J427,0)</f>
        <v>0</v>
      </c>
      <c r="BF427" s="144">
        <f>IF(N427="snížená",J427,0)</f>
        <v>0</v>
      </c>
      <c r="BG427" s="144">
        <f>IF(N427="zákl. přenesená",J427,0)</f>
        <v>0</v>
      </c>
      <c r="BH427" s="144">
        <f>IF(N427="sníž. přenesená",J427,0)</f>
        <v>0</v>
      </c>
      <c r="BI427" s="144">
        <f>IF(N427="nulová",J427,0)</f>
        <v>0</v>
      </c>
      <c r="BJ427" s="17" t="s">
        <v>21</v>
      </c>
      <c r="BK427" s="144">
        <f>ROUND(I427*H427,2)</f>
        <v>0</v>
      </c>
      <c r="BL427" s="17" t="s">
        <v>140</v>
      </c>
      <c r="BM427" s="143" t="s">
        <v>582</v>
      </c>
    </row>
    <row r="428" spans="2:65" s="1" customFormat="1" ht="11.25">
      <c r="B428" s="32"/>
      <c r="D428" s="145" t="s">
        <v>142</v>
      </c>
      <c r="F428" s="146" t="s">
        <v>583</v>
      </c>
      <c r="I428" s="147"/>
      <c r="L428" s="32"/>
      <c r="M428" s="148"/>
      <c r="T428" s="56"/>
      <c r="AT428" s="17" t="s">
        <v>142</v>
      </c>
      <c r="AU428" s="17" t="s">
        <v>87</v>
      </c>
    </row>
    <row r="429" spans="2:65" s="12" customFormat="1" ht="11.25">
      <c r="B429" s="149"/>
      <c r="D429" s="145" t="s">
        <v>144</v>
      </c>
      <c r="E429" s="150" t="s">
        <v>1</v>
      </c>
      <c r="F429" s="151" t="s">
        <v>584</v>
      </c>
      <c r="H429" s="150" t="s">
        <v>1</v>
      </c>
      <c r="I429" s="152"/>
      <c r="L429" s="149"/>
      <c r="M429" s="153"/>
      <c r="T429" s="154"/>
      <c r="AT429" s="150" t="s">
        <v>144</v>
      </c>
      <c r="AU429" s="150" t="s">
        <v>87</v>
      </c>
      <c r="AV429" s="12" t="s">
        <v>21</v>
      </c>
      <c r="AW429" s="12" t="s">
        <v>35</v>
      </c>
      <c r="AX429" s="12" t="s">
        <v>78</v>
      </c>
      <c r="AY429" s="150" t="s">
        <v>133</v>
      </c>
    </row>
    <row r="430" spans="2:65" s="12" customFormat="1" ht="11.25">
      <c r="B430" s="149"/>
      <c r="D430" s="145" t="s">
        <v>144</v>
      </c>
      <c r="E430" s="150" t="s">
        <v>1</v>
      </c>
      <c r="F430" s="151" t="s">
        <v>585</v>
      </c>
      <c r="H430" s="150" t="s">
        <v>1</v>
      </c>
      <c r="I430" s="152"/>
      <c r="L430" s="149"/>
      <c r="M430" s="153"/>
      <c r="T430" s="154"/>
      <c r="AT430" s="150" t="s">
        <v>144</v>
      </c>
      <c r="AU430" s="150" t="s">
        <v>87</v>
      </c>
      <c r="AV430" s="12" t="s">
        <v>21</v>
      </c>
      <c r="AW430" s="12" t="s">
        <v>35</v>
      </c>
      <c r="AX430" s="12" t="s">
        <v>78</v>
      </c>
      <c r="AY430" s="150" t="s">
        <v>133</v>
      </c>
    </row>
    <row r="431" spans="2:65" s="13" customFormat="1" ht="11.25">
      <c r="B431" s="155"/>
      <c r="D431" s="145" t="s">
        <v>144</v>
      </c>
      <c r="E431" s="156" t="s">
        <v>1</v>
      </c>
      <c r="F431" s="157" t="s">
        <v>586</v>
      </c>
      <c r="H431" s="158">
        <v>388.5</v>
      </c>
      <c r="I431" s="159"/>
      <c r="L431" s="155"/>
      <c r="M431" s="160"/>
      <c r="T431" s="161"/>
      <c r="AT431" s="156" t="s">
        <v>144</v>
      </c>
      <c r="AU431" s="156" t="s">
        <v>87</v>
      </c>
      <c r="AV431" s="13" t="s">
        <v>87</v>
      </c>
      <c r="AW431" s="13" t="s">
        <v>35</v>
      </c>
      <c r="AX431" s="13" t="s">
        <v>21</v>
      </c>
      <c r="AY431" s="156" t="s">
        <v>133</v>
      </c>
    </row>
    <row r="432" spans="2:65" s="13" customFormat="1" ht="11.25">
      <c r="B432" s="155"/>
      <c r="D432" s="145" t="s">
        <v>144</v>
      </c>
      <c r="F432" s="157" t="s">
        <v>587</v>
      </c>
      <c r="H432" s="158">
        <v>407.92500000000001</v>
      </c>
      <c r="I432" s="159"/>
      <c r="L432" s="155"/>
      <c r="M432" s="160"/>
      <c r="T432" s="161"/>
      <c r="AT432" s="156" t="s">
        <v>144</v>
      </c>
      <c r="AU432" s="156" t="s">
        <v>87</v>
      </c>
      <c r="AV432" s="13" t="s">
        <v>87</v>
      </c>
      <c r="AW432" s="13" t="s">
        <v>4</v>
      </c>
      <c r="AX432" s="13" t="s">
        <v>21</v>
      </c>
      <c r="AY432" s="156" t="s">
        <v>133</v>
      </c>
    </row>
    <row r="433" spans="2:65" s="1" customFormat="1" ht="33" customHeight="1">
      <c r="B433" s="32"/>
      <c r="C433" s="132" t="s">
        <v>588</v>
      </c>
      <c r="D433" s="132" t="s">
        <v>135</v>
      </c>
      <c r="E433" s="133" t="s">
        <v>589</v>
      </c>
      <c r="F433" s="134" t="s">
        <v>590</v>
      </c>
      <c r="G433" s="135" t="s">
        <v>138</v>
      </c>
      <c r="H433" s="136">
        <v>132.4</v>
      </c>
      <c r="I433" s="137"/>
      <c r="J433" s="138">
        <f>ROUND(I433*H433,2)</f>
        <v>0</v>
      </c>
      <c r="K433" s="134" t="s">
        <v>139</v>
      </c>
      <c r="L433" s="32"/>
      <c r="M433" s="139" t="s">
        <v>1</v>
      </c>
      <c r="N433" s="140" t="s">
        <v>43</v>
      </c>
      <c r="P433" s="141">
        <f>O433*H433</f>
        <v>0</v>
      </c>
      <c r="Q433" s="141">
        <v>0.10100000000000001</v>
      </c>
      <c r="R433" s="141">
        <f>Q433*H433</f>
        <v>13.372400000000001</v>
      </c>
      <c r="S433" s="141">
        <v>0</v>
      </c>
      <c r="T433" s="142">
        <f>S433*H433</f>
        <v>0</v>
      </c>
      <c r="AR433" s="143" t="s">
        <v>140</v>
      </c>
      <c r="AT433" s="143" t="s">
        <v>135</v>
      </c>
      <c r="AU433" s="143" t="s">
        <v>87</v>
      </c>
      <c r="AY433" s="17" t="s">
        <v>133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7" t="s">
        <v>21</v>
      </c>
      <c r="BK433" s="144">
        <f>ROUND(I433*H433,2)</f>
        <v>0</v>
      </c>
      <c r="BL433" s="17" t="s">
        <v>140</v>
      </c>
      <c r="BM433" s="143" t="s">
        <v>591</v>
      </c>
    </row>
    <row r="434" spans="2:65" s="1" customFormat="1" ht="48.75">
      <c r="B434" s="32"/>
      <c r="D434" s="145" t="s">
        <v>142</v>
      </c>
      <c r="F434" s="146" t="s">
        <v>592</v>
      </c>
      <c r="I434" s="147"/>
      <c r="L434" s="32"/>
      <c r="M434" s="148"/>
      <c r="T434" s="56"/>
      <c r="AT434" s="17" t="s">
        <v>142</v>
      </c>
      <c r="AU434" s="17" t="s">
        <v>87</v>
      </c>
    </row>
    <row r="435" spans="2:65" s="12" customFormat="1" ht="22.5">
      <c r="B435" s="149"/>
      <c r="D435" s="145" t="s">
        <v>144</v>
      </c>
      <c r="E435" s="150" t="s">
        <v>1</v>
      </c>
      <c r="F435" s="151" t="s">
        <v>593</v>
      </c>
      <c r="H435" s="150" t="s">
        <v>1</v>
      </c>
      <c r="I435" s="152"/>
      <c r="L435" s="149"/>
      <c r="M435" s="153"/>
      <c r="T435" s="154"/>
      <c r="AT435" s="150" t="s">
        <v>144</v>
      </c>
      <c r="AU435" s="150" t="s">
        <v>87</v>
      </c>
      <c r="AV435" s="12" t="s">
        <v>21</v>
      </c>
      <c r="AW435" s="12" t="s">
        <v>35</v>
      </c>
      <c r="AX435" s="12" t="s">
        <v>78</v>
      </c>
      <c r="AY435" s="150" t="s">
        <v>133</v>
      </c>
    </row>
    <row r="436" spans="2:65" s="13" customFormat="1" ht="11.25">
      <c r="B436" s="155"/>
      <c r="D436" s="145" t="s">
        <v>144</v>
      </c>
      <c r="E436" s="156" t="s">
        <v>1</v>
      </c>
      <c r="F436" s="157" t="s">
        <v>594</v>
      </c>
      <c r="H436" s="158">
        <v>46.2</v>
      </c>
      <c r="I436" s="159"/>
      <c r="L436" s="155"/>
      <c r="M436" s="160"/>
      <c r="T436" s="161"/>
      <c r="AT436" s="156" t="s">
        <v>144</v>
      </c>
      <c r="AU436" s="156" t="s">
        <v>87</v>
      </c>
      <c r="AV436" s="13" t="s">
        <v>87</v>
      </c>
      <c r="AW436" s="13" t="s">
        <v>35</v>
      </c>
      <c r="AX436" s="13" t="s">
        <v>78</v>
      </c>
      <c r="AY436" s="156" t="s">
        <v>133</v>
      </c>
    </row>
    <row r="437" spans="2:65" s="12" customFormat="1" ht="11.25">
      <c r="B437" s="149"/>
      <c r="D437" s="145" t="s">
        <v>144</v>
      </c>
      <c r="E437" s="150" t="s">
        <v>1</v>
      </c>
      <c r="F437" s="151" t="s">
        <v>595</v>
      </c>
      <c r="H437" s="150" t="s">
        <v>1</v>
      </c>
      <c r="I437" s="152"/>
      <c r="L437" s="149"/>
      <c r="M437" s="153"/>
      <c r="T437" s="154"/>
      <c r="AT437" s="150" t="s">
        <v>144</v>
      </c>
      <c r="AU437" s="150" t="s">
        <v>87</v>
      </c>
      <c r="AV437" s="12" t="s">
        <v>21</v>
      </c>
      <c r="AW437" s="12" t="s">
        <v>35</v>
      </c>
      <c r="AX437" s="12" t="s">
        <v>78</v>
      </c>
      <c r="AY437" s="150" t="s">
        <v>133</v>
      </c>
    </row>
    <row r="438" spans="2:65" s="13" customFormat="1" ht="11.25">
      <c r="B438" s="155"/>
      <c r="D438" s="145" t="s">
        <v>144</v>
      </c>
      <c r="E438" s="156" t="s">
        <v>1</v>
      </c>
      <c r="F438" s="157" t="s">
        <v>596</v>
      </c>
      <c r="H438" s="158">
        <v>67.8</v>
      </c>
      <c r="I438" s="159"/>
      <c r="L438" s="155"/>
      <c r="M438" s="160"/>
      <c r="T438" s="161"/>
      <c r="AT438" s="156" t="s">
        <v>144</v>
      </c>
      <c r="AU438" s="156" t="s">
        <v>87</v>
      </c>
      <c r="AV438" s="13" t="s">
        <v>87</v>
      </c>
      <c r="AW438" s="13" t="s">
        <v>35</v>
      </c>
      <c r="AX438" s="13" t="s">
        <v>78</v>
      </c>
      <c r="AY438" s="156" t="s">
        <v>133</v>
      </c>
    </row>
    <row r="439" spans="2:65" s="12" customFormat="1" ht="11.25">
      <c r="B439" s="149"/>
      <c r="D439" s="145" t="s">
        <v>144</v>
      </c>
      <c r="E439" s="150" t="s">
        <v>1</v>
      </c>
      <c r="F439" s="151" t="s">
        <v>597</v>
      </c>
      <c r="H439" s="150" t="s">
        <v>1</v>
      </c>
      <c r="I439" s="152"/>
      <c r="L439" s="149"/>
      <c r="M439" s="153"/>
      <c r="T439" s="154"/>
      <c r="AT439" s="150" t="s">
        <v>144</v>
      </c>
      <c r="AU439" s="150" t="s">
        <v>87</v>
      </c>
      <c r="AV439" s="12" t="s">
        <v>21</v>
      </c>
      <c r="AW439" s="12" t="s">
        <v>35</v>
      </c>
      <c r="AX439" s="12" t="s">
        <v>78</v>
      </c>
      <c r="AY439" s="150" t="s">
        <v>133</v>
      </c>
    </row>
    <row r="440" spans="2:65" s="13" customFormat="1" ht="11.25">
      <c r="B440" s="155"/>
      <c r="D440" s="145" t="s">
        <v>144</v>
      </c>
      <c r="E440" s="156" t="s">
        <v>1</v>
      </c>
      <c r="F440" s="157" t="s">
        <v>598</v>
      </c>
      <c r="H440" s="158">
        <v>9.1999999999999993</v>
      </c>
      <c r="I440" s="159"/>
      <c r="L440" s="155"/>
      <c r="M440" s="160"/>
      <c r="T440" s="161"/>
      <c r="AT440" s="156" t="s">
        <v>144</v>
      </c>
      <c r="AU440" s="156" t="s">
        <v>87</v>
      </c>
      <c r="AV440" s="13" t="s">
        <v>87</v>
      </c>
      <c r="AW440" s="13" t="s">
        <v>35</v>
      </c>
      <c r="AX440" s="13" t="s">
        <v>78</v>
      </c>
      <c r="AY440" s="156" t="s">
        <v>133</v>
      </c>
    </row>
    <row r="441" spans="2:65" s="12" customFormat="1" ht="11.25">
      <c r="B441" s="149"/>
      <c r="D441" s="145" t="s">
        <v>144</v>
      </c>
      <c r="E441" s="150" t="s">
        <v>1</v>
      </c>
      <c r="F441" s="151" t="s">
        <v>599</v>
      </c>
      <c r="H441" s="150" t="s">
        <v>1</v>
      </c>
      <c r="I441" s="152"/>
      <c r="L441" s="149"/>
      <c r="M441" s="153"/>
      <c r="T441" s="154"/>
      <c r="AT441" s="150" t="s">
        <v>144</v>
      </c>
      <c r="AU441" s="150" t="s">
        <v>87</v>
      </c>
      <c r="AV441" s="12" t="s">
        <v>21</v>
      </c>
      <c r="AW441" s="12" t="s">
        <v>35</v>
      </c>
      <c r="AX441" s="12" t="s">
        <v>78</v>
      </c>
      <c r="AY441" s="150" t="s">
        <v>133</v>
      </c>
    </row>
    <row r="442" spans="2:65" s="13" customFormat="1" ht="11.25">
      <c r="B442" s="155"/>
      <c r="D442" s="145" t="s">
        <v>144</v>
      </c>
      <c r="E442" s="156" t="s">
        <v>1</v>
      </c>
      <c r="F442" s="157" t="s">
        <v>598</v>
      </c>
      <c r="H442" s="158">
        <v>9.1999999999999993</v>
      </c>
      <c r="I442" s="159"/>
      <c r="L442" s="155"/>
      <c r="M442" s="160"/>
      <c r="T442" s="161"/>
      <c r="AT442" s="156" t="s">
        <v>144</v>
      </c>
      <c r="AU442" s="156" t="s">
        <v>87</v>
      </c>
      <c r="AV442" s="13" t="s">
        <v>87</v>
      </c>
      <c r="AW442" s="13" t="s">
        <v>35</v>
      </c>
      <c r="AX442" s="13" t="s">
        <v>78</v>
      </c>
      <c r="AY442" s="156" t="s">
        <v>133</v>
      </c>
    </row>
    <row r="443" spans="2:65" s="14" customFormat="1" ht="11.25">
      <c r="B443" s="162"/>
      <c r="D443" s="145" t="s">
        <v>144</v>
      </c>
      <c r="E443" s="163" t="s">
        <v>1</v>
      </c>
      <c r="F443" s="164" t="s">
        <v>203</v>
      </c>
      <c r="H443" s="165">
        <v>132.4</v>
      </c>
      <c r="I443" s="166"/>
      <c r="L443" s="162"/>
      <c r="M443" s="167"/>
      <c r="T443" s="168"/>
      <c r="AT443" s="163" t="s">
        <v>144</v>
      </c>
      <c r="AU443" s="163" t="s">
        <v>87</v>
      </c>
      <c r="AV443" s="14" t="s">
        <v>140</v>
      </c>
      <c r="AW443" s="14" t="s">
        <v>35</v>
      </c>
      <c r="AX443" s="14" t="s">
        <v>21</v>
      </c>
      <c r="AY443" s="163" t="s">
        <v>133</v>
      </c>
    </row>
    <row r="444" spans="2:65" s="1" customFormat="1" ht="21.75" customHeight="1">
      <c r="B444" s="32"/>
      <c r="C444" s="177" t="s">
        <v>600</v>
      </c>
      <c r="D444" s="177" t="s">
        <v>293</v>
      </c>
      <c r="E444" s="178" t="s">
        <v>601</v>
      </c>
      <c r="F444" s="179" t="s">
        <v>602</v>
      </c>
      <c r="G444" s="180" t="s">
        <v>138</v>
      </c>
      <c r="H444" s="181">
        <v>53.13</v>
      </c>
      <c r="I444" s="182"/>
      <c r="J444" s="183">
        <f>ROUND(I444*H444,2)</f>
        <v>0</v>
      </c>
      <c r="K444" s="179" t="s">
        <v>1</v>
      </c>
      <c r="L444" s="184"/>
      <c r="M444" s="185" t="s">
        <v>1</v>
      </c>
      <c r="N444" s="186" t="s">
        <v>43</v>
      </c>
      <c r="P444" s="141">
        <f>O444*H444</f>
        <v>0</v>
      </c>
      <c r="Q444" s="141">
        <v>0.13100000000000001</v>
      </c>
      <c r="R444" s="141">
        <f>Q444*H444</f>
        <v>6.9600300000000006</v>
      </c>
      <c r="S444" s="141">
        <v>0</v>
      </c>
      <c r="T444" s="142">
        <f>S444*H444</f>
        <v>0</v>
      </c>
      <c r="AR444" s="143" t="s">
        <v>183</v>
      </c>
      <c r="AT444" s="143" t="s">
        <v>293</v>
      </c>
      <c r="AU444" s="143" t="s">
        <v>87</v>
      </c>
      <c r="AY444" s="17" t="s">
        <v>133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7" t="s">
        <v>21</v>
      </c>
      <c r="BK444" s="144">
        <f>ROUND(I444*H444,2)</f>
        <v>0</v>
      </c>
      <c r="BL444" s="17" t="s">
        <v>140</v>
      </c>
      <c r="BM444" s="143" t="s">
        <v>603</v>
      </c>
    </row>
    <row r="445" spans="2:65" s="1" customFormat="1" ht="19.5">
      <c r="B445" s="32"/>
      <c r="D445" s="145" t="s">
        <v>142</v>
      </c>
      <c r="F445" s="146" t="s">
        <v>604</v>
      </c>
      <c r="I445" s="147"/>
      <c r="L445" s="32"/>
      <c r="M445" s="148"/>
      <c r="T445" s="56"/>
      <c r="AT445" s="17" t="s">
        <v>142</v>
      </c>
      <c r="AU445" s="17" t="s">
        <v>87</v>
      </c>
    </row>
    <row r="446" spans="2:65" s="12" customFormat="1" ht="11.25">
      <c r="B446" s="149"/>
      <c r="D446" s="145" t="s">
        <v>144</v>
      </c>
      <c r="E446" s="150" t="s">
        <v>1</v>
      </c>
      <c r="F446" s="151" t="s">
        <v>605</v>
      </c>
      <c r="H446" s="150" t="s">
        <v>1</v>
      </c>
      <c r="I446" s="152"/>
      <c r="L446" s="149"/>
      <c r="M446" s="153"/>
      <c r="T446" s="154"/>
      <c r="AT446" s="150" t="s">
        <v>144</v>
      </c>
      <c r="AU446" s="150" t="s">
        <v>87</v>
      </c>
      <c r="AV446" s="12" t="s">
        <v>21</v>
      </c>
      <c r="AW446" s="12" t="s">
        <v>35</v>
      </c>
      <c r="AX446" s="12" t="s">
        <v>78</v>
      </c>
      <c r="AY446" s="150" t="s">
        <v>133</v>
      </c>
    </row>
    <row r="447" spans="2:65" s="13" customFormat="1" ht="11.25">
      <c r="B447" s="155"/>
      <c r="D447" s="145" t="s">
        <v>144</v>
      </c>
      <c r="E447" s="156" t="s">
        <v>1</v>
      </c>
      <c r="F447" s="157" t="s">
        <v>594</v>
      </c>
      <c r="H447" s="158">
        <v>46.2</v>
      </c>
      <c r="I447" s="159"/>
      <c r="L447" s="155"/>
      <c r="M447" s="160"/>
      <c r="T447" s="161"/>
      <c r="AT447" s="156" t="s">
        <v>144</v>
      </c>
      <c r="AU447" s="156" t="s">
        <v>87</v>
      </c>
      <c r="AV447" s="13" t="s">
        <v>87</v>
      </c>
      <c r="AW447" s="13" t="s">
        <v>35</v>
      </c>
      <c r="AX447" s="13" t="s">
        <v>21</v>
      </c>
      <c r="AY447" s="156" t="s">
        <v>133</v>
      </c>
    </row>
    <row r="448" spans="2:65" s="13" customFormat="1" ht="11.25">
      <c r="B448" s="155"/>
      <c r="D448" s="145" t="s">
        <v>144</v>
      </c>
      <c r="F448" s="157" t="s">
        <v>606</v>
      </c>
      <c r="H448" s="158">
        <v>53.13</v>
      </c>
      <c r="I448" s="159"/>
      <c r="L448" s="155"/>
      <c r="M448" s="160"/>
      <c r="T448" s="161"/>
      <c r="AT448" s="156" t="s">
        <v>144</v>
      </c>
      <c r="AU448" s="156" t="s">
        <v>87</v>
      </c>
      <c r="AV448" s="13" t="s">
        <v>87</v>
      </c>
      <c r="AW448" s="13" t="s">
        <v>4</v>
      </c>
      <c r="AX448" s="13" t="s">
        <v>21</v>
      </c>
      <c r="AY448" s="156" t="s">
        <v>133</v>
      </c>
    </row>
    <row r="449" spans="2:65" s="1" customFormat="1" ht="21.75" customHeight="1">
      <c r="B449" s="32"/>
      <c r="C449" s="177" t="s">
        <v>607</v>
      </c>
      <c r="D449" s="177" t="s">
        <v>293</v>
      </c>
      <c r="E449" s="178" t="s">
        <v>608</v>
      </c>
      <c r="F449" s="179" t="s">
        <v>609</v>
      </c>
      <c r="G449" s="180" t="s">
        <v>138</v>
      </c>
      <c r="H449" s="181">
        <v>77.97</v>
      </c>
      <c r="I449" s="182"/>
      <c r="J449" s="183">
        <f>ROUND(I449*H449,2)</f>
        <v>0</v>
      </c>
      <c r="K449" s="179" t="s">
        <v>1</v>
      </c>
      <c r="L449" s="184"/>
      <c r="M449" s="185" t="s">
        <v>1</v>
      </c>
      <c r="N449" s="186" t="s">
        <v>43</v>
      </c>
      <c r="P449" s="141">
        <f>O449*H449</f>
        <v>0</v>
      </c>
      <c r="Q449" s="141">
        <v>0.13100000000000001</v>
      </c>
      <c r="R449" s="141">
        <f>Q449*H449</f>
        <v>10.21407</v>
      </c>
      <c r="S449" s="141">
        <v>0</v>
      </c>
      <c r="T449" s="142">
        <f>S449*H449</f>
        <v>0</v>
      </c>
      <c r="AR449" s="143" t="s">
        <v>183</v>
      </c>
      <c r="AT449" s="143" t="s">
        <v>293</v>
      </c>
      <c r="AU449" s="143" t="s">
        <v>87</v>
      </c>
      <c r="AY449" s="17" t="s">
        <v>133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7" t="s">
        <v>21</v>
      </c>
      <c r="BK449" s="144">
        <f>ROUND(I449*H449,2)</f>
        <v>0</v>
      </c>
      <c r="BL449" s="17" t="s">
        <v>140</v>
      </c>
      <c r="BM449" s="143" t="s">
        <v>610</v>
      </c>
    </row>
    <row r="450" spans="2:65" s="1" customFormat="1" ht="29.25">
      <c r="B450" s="32"/>
      <c r="D450" s="145" t="s">
        <v>142</v>
      </c>
      <c r="F450" s="146" t="s">
        <v>611</v>
      </c>
      <c r="I450" s="147"/>
      <c r="L450" s="32"/>
      <c r="M450" s="148"/>
      <c r="T450" s="56"/>
      <c r="AT450" s="17" t="s">
        <v>142</v>
      </c>
      <c r="AU450" s="17" t="s">
        <v>87</v>
      </c>
    </row>
    <row r="451" spans="2:65" s="12" customFormat="1" ht="11.25">
      <c r="B451" s="149"/>
      <c r="D451" s="145" t="s">
        <v>144</v>
      </c>
      <c r="E451" s="150" t="s">
        <v>1</v>
      </c>
      <c r="F451" s="151" t="s">
        <v>595</v>
      </c>
      <c r="H451" s="150" t="s">
        <v>1</v>
      </c>
      <c r="I451" s="152"/>
      <c r="L451" s="149"/>
      <c r="M451" s="153"/>
      <c r="T451" s="154"/>
      <c r="AT451" s="150" t="s">
        <v>144</v>
      </c>
      <c r="AU451" s="150" t="s">
        <v>87</v>
      </c>
      <c r="AV451" s="12" t="s">
        <v>21</v>
      </c>
      <c r="AW451" s="12" t="s">
        <v>35</v>
      </c>
      <c r="AX451" s="12" t="s">
        <v>78</v>
      </c>
      <c r="AY451" s="150" t="s">
        <v>133</v>
      </c>
    </row>
    <row r="452" spans="2:65" s="13" customFormat="1" ht="11.25">
      <c r="B452" s="155"/>
      <c r="D452" s="145" t="s">
        <v>144</v>
      </c>
      <c r="E452" s="156" t="s">
        <v>1</v>
      </c>
      <c r="F452" s="157" t="s">
        <v>596</v>
      </c>
      <c r="H452" s="158">
        <v>67.8</v>
      </c>
      <c r="I452" s="159"/>
      <c r="L452" s="155"/>
      <c r="M452" s="160"/>
      <c r="T452" s="161"/>
      <c r="AT452" s="156" t="s">
        <v>144</v>
      </c>
      <c r="AU452" s="156" t="s">
        <v>87</v>
      </c>
      <c r="AV452" s="13" t="s">
        <v>87</v>
      </c>
      <c r="AW452" s="13" t="s">
        <v>35</v>
      </c>
      <c r="AX452" s="13" t="s">
        <v>21</v>
      </c>
      <c r="AY452" s="156" t="s">
        <v>133</v>
      </c>
    </row>
    <row r="453" spans="2:65" s="13" customFormat="1" ht="11.25">
      <c r="B453" s="155"/>
      <c r="D453" s="145" t="s">
        <v>144</v>
      </c>
      <c r="F453" s="157" t="s">
        <v>612</v>
      </c>
      <c r="H453" s="158">
        <v>77.97</v>
      </c>
      <c r="I453" s="159"/>
      <c r="L453" s="155"/>
      <c r="M453" s="160"/>
      <c r="T453" s="161"/>
      <c r="AT453" s="156" t="s">
        <v>144</v>
      </c>
      <c r="AU453" s="156" t="s">
        <v>87</v>
      </c>
      <c r="AV453" s="13" t="s">
        <v>87</v>
      </c>
      <c r="AW453" s="13" t="s">
        <v>4</v>
      </c>
      <c r="AX453" s="13" t="s">
        <v>21</v>
      </c>
      <c r="AY453" s="156" t="s">
        <v>133</v>
      </c>
    </row>
    <row r="454" spans="2:65" s="1" customFormat="1" ht="21.75" customHeight="1">
      <c r="B454" s="32"/>
      <c r="C454" s="177" t="s">
        <v>613</v>
      </c>
      <c r="D454" s="177" t="s">
        <v>293</v>
      </c>
      <c r="E454" s="178" t="s">
        <v>614</v>
      </c>
      <c r="F454" s="179" t="s">
        <v>615</v>
      </c>
      <c r="G454" s="180" t="s">
        <v>138</v>
      </c>
      <c r="H454" s="181">
        <v>10.58</v>
      </c>
      <c r="I454" s="182"/>
      <c r="J454" s="183">
        <f>ROUND(I454*H454,2)</f>
        <v>0</v>
      </c>
      <c r="K454" s="179" t="s">
        <v>1</v>
      </c>
      <c r="L454" s="184"/>
      <c r="M454" s="185" t="s">
        <v>1</v>
      </c>
      <c r="N454" s="186" t="s">
        <v>43</v>
      </c>
      <c r="P454" s="141">
        <f>O454*H454</f>
        <v>0</v>
      </c>
      <c r="Q454" s="141">
        <v>0.13100000000000001</v>
      </c>
      <c r="R454" s="141">
        <f>Q454*H454</f>
        <v>1.38598</v>
      </c>
      <c r="S454" s="141">
        <v>0</v>
      </c>
      <c r="T454" s="142">
        <f>S454*H454</f>
        <v>0</v>
      </c>
      <c r="AR454" s="143" t="s">
        <v>183</v>
      </c>
      <c r="AT454" s="143" t="s">
        <v>293</v>
      </c>
      <c r="AU454" s="143" t="s">
        <v>87</v>
      </c>
      <c r="AY454" s="17" t="s">
        <v>133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21</v>
      </c>
      <c r="BK454" s="144">
        <f>ROUND(I454*H454,2)</f>
        <v>0</v>
      </c>
      <c r="BL454" s="17" t="s">
        <v>140</v>
      </c>
      <c r="BM454" s="143" t="s">
        <v>616</v>
      </c>
    </row>
    <row r="455" spans="2:65" s="1" customFormat="1" ht="29.25">
      <c r="B455" s="32"/>
      <c r="D455" s="145" t="s">
        <v>142</v>
      </c>
      <c r="F455" s="146" t="s">
        <v>617</v>
      </c>
      <c r="I455" s="147"/>
      <c r="L455" s="32"/>
      <c r="M455" s="148"/>
      <c r="T455" s="56"/>
      <c r="AT455" s="17" t="s">
        <v>142</v>
      </c>
      <c r="AU455" s="17" t="s">
        <v>87</v>
      </c>
    </row>
    <row r="456" spans="2:65" s="12" customFormat="1" ht="11.25">
      <c r="B456" s="149"/>
      <c r="D456" s="145" t="s">
        <v>144</v>
      </c>
      <c r="E456" s="150" t="s">
        <v>1</v>
      </c>
      <c r="F456" s="151" t="s">
        <v>618</v>
      </c>
      <c r="H456" s="150" t="s">
        <v>1</v>
      </c>
      <c r="I456" s="152"/>
      <c r="L456" s="149"/>
      <c r="M456" s="153"/>
      <c r="T456" s="154"/>
      <c r="AT456" s="150" t="s">
        <v>144</v>
      </c>
      <c r="AU456" s="150" t="s">
        <v>87</v>
      </c>
      <c r="AV456" s="12" t="s">
        <v>21</v>
      </c>
      <c r="AW456" s="12" t="s">
        <v>35</v>
      </c>
      <c r="AX456" s="12" t="s">
        <v>78</v>
      </c>
      <c r="AY456" s="150" t="s">
        <v>133</v>
      </c>
    </row>
    <row r="457" spans="2:65" s="13" customFormat="1" ht="11.25">
      <c r="B457" s="155"/>
      <c r="D457" s="145" t="s">
        <v>144</v>
      </c>
      <c r="E457" s="156" t="s">
        <v>1</v>
      </c>
      <c r="F457" s="157" t="s">
        <v>598</v>
      </c>
      <c r="H457" s="158">
        <v>9.1999999999999993</v>
      </c>
      <c r="I457" s="159"/>
      <c r="L457" s="155"/>
      <c r="M457" s="160"/>
      <c r="T457" s="161"/>
      <c r="AT457" s="156" t="s">
        <v>144</v>
      </c>
      <c r="AU457" s="156" t="s">
        <v>87</v>
      </c>
      <c r="AV457" s="13" t="s">
        <v>87</v>
      </c>
      <c r="AW457" s="13" t="s">
        <v>35</v>
      </c>
      <c r="AX457" s="13" t="s">
        <v>21</v>
      </c>
      <c r="AY457" s="156" t="s">
        <v>133</v>
      </c>
    </row>
    <row r="458" spans="2:65" s="13" customFormat="1" ht="11.25">
      <c r="B458" s="155"/>
      <c r="D458" s="145" t="s">
        <v>144</v>
      </c>
      <c r="F458" s="157" t="s">
        <v>619</v>
      </c>
      <c r="H458" s="158">
        <v>10.58</v>
      </c>
      <c r="I458" s="159"/>
      <c r="L458" s="155"/>
      <c r="M458" s="160"/>
      <c r="T458" s="161"/>
      <c r="AT458" s="156" t="s">
        <v>144</v>
      </c>
      <c r="AU458" s="156" t="s">
        <v>87</v>
      </c>
      <c r="AV458" s="13" t="s">
        <v>87</v>
      </c>
      <c r="AW458" s="13" t="s">
        <v>4</v>
      </c>
      <c r="AX458" s="13" t="s">
        <v>21</v>
      </c>
      <c r="AY458" s="156" t="s">
        <v>133</v>
      </c>
    </row>
    <row r="459" spans="2:65" s="1" customFormat="1" ht="21.75" customHeight="1">
      <c r="B459" s="32"/>
      <c r="C459" s="177" t="s">
        <v>620</v>
      </c>
      <c r="D459" s="177" t="s">
        <v>293</v>
      </c>
      <c r="E459" s="178" t="s">
        <v>621</v>
      </c>
      <c r="F459" s="179" t="s">
        <v>622</v>
      </c>
      <c r="G459" s="180" t="s">
        <v>138</v>
      </c>
      <c r="H459" s="181">
        <v>10.58</v>
      </c>
      <c r="I459" s="182"/>
      <c r="J459" s="183">
        <f>ROUND(I459*H459,2)</f>
        <v>0</v>
      </c>
      <c r="K459" s="179" t="s">
        <v>1</v>
      </c>
      <c r="L459" s="184"/>
      <c r="M459" s="185" t="s">
        <v>1</v>
      </c>
      <c r="N459" s="186" t="s">
        <v>43</v>
      </c>
      <c r="P459" s="141">
        <f>O459*H459</f>
        <v>0</v>
      </c>
      <c r="Q459" s="141">
        <v>0.13100000000000001</v>
      </c>
      <c r="R459" s="141">
        <f>Q459*H459</f>
        <v>1.38598</v>
      </c>
      <c r="S459" s="141">
        <v>0</v>
      </c>
      <c r="T459" s="142">
        <f>S459*H459</f>
        <v>0</v>
      </c>
      <c r="AR459" s="143" t="s">
        <v>183</v>
      </c>
      <c r="AT459" s="143" t="s">
        <v>293</v>
      </c>
      <c r="AU459" s="143" t="s">
        <v>87</v>
      </c>
      <c r="AY459" s="17" t="s">
        <v>133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7" t="s">
        <v>21</v>
      </c>
      <c r="BK459" s="144">
        <f>ROUND(I459*H459,2)</f>
        <v>0</v>
      </c>
      <c r="BL459" s="17" t="s">
        <v>140</v>
      </c>
      <c r="BM459" s="143" t="s">
        <v>623</v>
      </c>
    </row>
    <row r="460" spans="2:65" s="1" customFormat="1" ht="29.25">
      <c r="B460" s="32"/>
      <c r="D460" s="145" t="s">
        <v>142</v>
      </c>
      <c r="F460" s="146" t="s">
        <v>624</v>
      </c>
      <c r="I460" s="147"/>
      <c r="L460" s="32"/>
      <c r="M460" s="148"/>
      <c r="T460" s="56"/>
      <c r="AT460" s="17" t="s">
        <v>142</v>
      </c>
      <c r="AU460" s="17" t="s">
        <v>87</v>
      </c>
    </row>
    <row r="461" spans="2:65" s="12" customFormat="1" ht="11.25">
      <c r="B461" s="149"/>
      <c r="D461" s="145" t="s">
        <v>144</v>
      </c>
      <c r="E461" s="150" t="s">
        <v>1</v>
      </c>
      <c r="F461" s="151" t="s">
        <v>625</v>
      </c>
      <c r="H461" s="150" t="s">
        <v>1</v>
      </c>
      <c r="I461" s="152"/>
      <c r="L461" s="149"/>
      <c r="M461" s="153"/>
      <c r="T461" s="154"/>
      <c r="AT461" s="150" t="s">
        <v>144</v>
      </c>
      <c r="AU461" s="150" t="s">
        <v>87</v>
      </c>
      <c r="AV461" s="12" t="s">
        <v>21</v>
      </c>
      <c r="AW461" s="12" t="s">
        <v>35</v>
      </c>
      <c r="AX461" s="12" t="s">
        <v>78</v>
      </c>
      <c r="AY461" s="150" t="s">
        <v>133</v>
      </c>
    </row>
    <row r="462" spans="2:65" s="13" customFormat="1" ht="11.25">
      <c r="B462" s="155"/>
      <c r="D462" s="145" t="s">
        <v>144</v>
      </c>
      <c r="E462" s="156" t="s">
        <v>1</v>
      </c>
      <c r="F462" s="157" t="s">
        <v>598</v>
      </c>
      <c r="H462" s="158">
        <v>9.1999999999999993</v>
      </c>
      <c r="I462" s="159"/>
      <c r="L462" s="155"/>
      <c r="M462" s="160"/>
      <c r="T462" s="161"/>
      <c r="AT462" s="156" t="s">
        <v>144</v>
      </c>
      <c r="AU462" s="156" t="s">
        <v>87</v>
      </c>
      <c r="AV462" s="13" t="s">
        <v>87</v>
      </c>
      <c r="AW462" s="13" t="s">
        <v>35</v>
      </c>
      <c r="AX462" s="13" t="s">
        <v>21</v>
      </c>
      <c r="AY462" s="156" t="s">
        <v>133</v>
      </c>
    </row>
    <row r="463" spans="2:65" s="13" customFormat="1" ht="11.25">
      <c r="B463" s="155"/>
      <c r="D463" s="145" t="s">
        <v>144</v>
      </c>
      <c r="F463" s="157" t="s">
        <v>619</v>
      </c>
      <c r="H463" s="158">
        <v>10.58</v>
      </c>
      <c r="I463" s="159"/>
      <c r="L463" s="155"/>
      <c r="M463" s="160"/>
      <c r="T463" s="161"/>
      <c r="AT463" s="156" t="s">
        <v>144</v>
      </c>
      <c r="AU463" s="156" t="s">
        <v>87</v>
      </c>
      <c r="AV463" s="13" t="s">
        <v>87</v>
      </c>
      <c r="AW463" s="13" t="s">
        <v>4</v>
      </c>
      <c r="AX463" s="13" t="s">
        <v>21</v>
      </c>
      <c r="AY463" s="156" t="s">
        <v>133</v>
      </c>
    </row>
    <row r="464" spans="2:65" s="11" customFormat="1" ht="22.9" customHeight="1">
      <c r="B464" s="120"/>
      <c r="D464" s="121" t="s">
        <v>77</v>
      </c>
      <c r="E464" s="130" t="s">
        <v>183</v>
      </c>
      <c r="F464" s="130" t="s">
        <v>626</v>
      </c>
      <c r="I464" s="123"/>
      <c r="J464" s="131">
        <f>BK464</f>
        <v>0</v>
      </c>
      <c r="L464" s="120"/>
      <c r="M464" s="125"/>
      <c r="P464" s="126">
        <f>SUM(P465:P515)</f>
        <v>0</v>
      </c>
      <c r="R464" s="126">
        <f>SUM(R465:R515)</f>
        <v>28.79334755</v>
      </c>
      <c r="T464" s="127">
        <f>SUM(T465:T515)</f>
        <v>0</v>
      </c>
      <c r="AR464" s="121" t="s">
        <v>21</v>
      </c>
      <c r="AT464" s="128" t="s">
        <v>77</v>
      </c>
      <c r="AU464" s="128" t="s">
        <v>21</v>
      </c>
      <c r="AY464" s="121" t="s">
        <v>133</v>
      </c>
      <c r="BK464" s="129">
        <f>SUM(BK465:BK515)</f>
        <v>0</v>
      </c>
    </row>
    <row r="465" spans="2:65" s="1" customFormat="1" ht="37.9" customHeight="1">
      <c r="B465" s="32"/>
      <c r="C465" s="132" t="s">
        <v>627</v>
      </c>
      <c r="D465" s="132" t="s">
        <v>135</v>
      </c>
      <c r="E465" s="133" t="s">
        <v>628</v>
      </c>
      <c r="F465" s="134" t="s">
        <v>629</v>
      </c>
      <c r="G465" s="135" t="s">
        <v>198</v>
      </c>
      <c r="H465" s="136">
        <v>81.75</v>
      </c>
      <c r="I465" s="137"/>
      <c r="J465" s="138">
        <f>ROUND(I465*H465,2)</f>
        <v>0</v>
      </c>
      <c r="K465" s="134" t="s">
        <v>139</v>
      </c>
      <c r="L465" s="32"/>
      <c r="M465" s="139" t="s">
        <v>1</v>
      </c>
      <c r="N465" s="140" t="s">
        <v>43</v>
      </c>
      <c r="P465" s="141">
        <f>O465*H465</f>
        <v>0</v>
      </c>
      <c r="Q465" s="141">
        <v>1.0000000000000001E-5</v>
      </c>
      <c r="R465" s="141">
        <f>Q465*H465</f>
        <v>8.1750000000000008E-4</v>
      </c>
      <c r="S465" s="141">
        <v>0</v>
      </c>
      <c r="T465" s="142">
        <f>S465*H465</f>
        <v>0</v>
      </c>
      <c r="AR465" s="143" t="s">
        <v>140</v>
      </c>
      <c r="AT465" s="143" t="s">
        <v>135</v>
      </c>
      <c r="AU465" s="143" t="s">
        <v>87</v>
      </c>
      <c r="AY465" s="17" t="s">
        <v>133</v>
      </c>
      <c r="BE465" s="144">
        <f>IF(N465="základní",J465,0)</f>
        <v>0</v>
      </c>
      <c r="BF465" s="144">
        <f>IF(N465="snížená",J465,0)</f>
        <v>0</v>
      </c>
      <c r="BG465" s="144">
        <f>IF(N465="zákl. přenesená",J465,0)</f>
        <v>0</v>
      </c>
      <c r="BH465" s="144">
        <f>IF(N465="sníž. přenesená",J465,0)</f>
        <v>0</v>
      </c>
      <c r="BI465" s="144">
        <f>IF(N465="nulová",J465,0)</f>
        <v>0</v>
      </c>
      <c r="BJ465" s="17" t="s">
        <v>21</v>
      </c>
      <c r="BK465" s="144">
        <f>ROUND(I465*H465,2)</f>
        <v>0</v>
      </c>
      <c r="BL465" s="17" t="s">
        <v>140</v>
      </c>
      <c r="BM465" s="143" t="s">
        <v>630</v>
      </c>
    </row>
    <row r="466" spans="2:65" s="1" customFormat="1" ht="29.25">
      <c r="B466" s="32"/>
      <c r="D466" s="145" t="s">
        <v>142</v>
      </c>
      <c r="F466" s="146" t="s">
        <v>631</v>
      </c>
      <c r="I466" s="147"/>
      <c r="L466" s="32"/>
      <c r="M466" s="148"/>
      <c r="T466" s="56"/>
      <c r="AT466" s="17" t="s">
        <v>142</v>
      </c>
      <c r="AU466" s="17" t="s">
        <v>87</v>
      </c>
    </row>
    <row r="467" spans="2:65" s="12" customFormat="1" ht="11.25">
      <c r="B467" s="149"/>
      <c r="D467" s="145" t="s">
        <v>144</v>
      </c>
      <c r="E467" s="150" t="s">
        <v>1</v>
      </c>
      <c r="F467" s="151" t="s">
        <v>632</v>
      </c>
      <c r="H467" s="150" t="s">
        <v>1</v>
      </c>
      <c r="I467" s="152"/>
      <c r="L467" s="149"/>
      <c r="M467" s="153"/>
      <c r="T467" s="154"/>
      <c r="AT467" s="150" t="s">
        <v>144</v>
      </c>
      <c r="AU467" s="150" t="s">
        <v>87</v>
      </c>
      <c r="AV467" s="12" t="s">
        <v>21</v>
      </c>
      <c r="AW467" s="12" t="s">
        <v>35</v>
      </c>
      <c r="AX467" s="12" t="s">
        <v>78</v>
      </c>
      <c r="AY467" s="150" t="s">
        <v>133</v>
      </c>
    </row>
    <row r="468" spans="2:65" s="13" customFormat="1" ht="11.25">
      <c r="B468" s="155"/>
      <c r="D468" s="145" t="s">
        <v>144</v>
      </c>
      <c r="E468" s="156" t="s">
        <v>1</v>
      </c>
      <c r="F468" s="157" t="s">
        <v>633</v>
      </c>
      <c r="H468" s="158">
        <v>81.75</v>
      </c>
      <c r="I468" s="159"/>
      <c r="L468" s="155"/>
      <c r="M468" s="160"/>
      <c r="T468" s="161"/>
      <c r="AT468" s="156" t="s">
        <v>144</v>
      </c>
      <c r="AU468" s="156" t="s">
        <v>87</v>
      </c>
      <c r="AV468" s="13" t="s">
        <v>87</v>
      </c>
      <c r="AW468" s="13" t="s">
        <v>35</v>
      </c>
      <c r="AX468" s="13" t="s">
        <v>21</v>
      </c>
      <c r="AY468" s="156" t="s">
        <v>133</v>
      </c>
    </row>
    <row r="469" spans="2:65" s="1" customFormat="1" ht="21.75" customHeight="1">
      <c r="B469" s="32"/>
      <c r="C469" s="177" t="s">
        <v>634</v>
      </c>
      <c r="D469" s="177" t="s">
        <v>293</v>
      </c>
      <c r="E469" s="178" t="s">
        <v>635</v>
      </c>
      <c r="F469" s="179" t="s">
        <v>636</v>
      </c>
      <c r="G469" s="180" t="s">
        <v>198</v>
      </c>
      <c r="H469" s="181">
        <v>89.924999999999997</v>
      </c>
      <c r="I469" s="182"/>
      <c r="J469" s="183">
        <f>ROUND(I469*H469,2)</f>
        <v>0</v>
      </c>
      <c r="K469" s="179" t="s">
        <v>139</v>
      </c>
      <c r="L469" s="184"/>
      <c r="M469" s="185" t="s">
        <v>1</v>
      </c>
      <c r="N469" s="186" t="s">
        <v>43</v>
      </c>
      <c r="P469" s="141">
        <f>O469*H469</f>
        <v>0</v>
      </c>
      <c r="Q469" s="141">
        <v>2.4099999999999998E-3</v>
      </c>
      <c r="R469" s="141">
        <f>Q469*H469</f>
        <v>0.21671924999999997</v>
      </c>
      <c r="S469" s="141">
        <v>0</v>
      </c>
      <c r="T469" s="142">
        <f>S469*H469</f>
        <v>0</v>
      </c>
      <c r="AR469" s="143" t="s">
        <v>183</v>
      </c>
      <c r="AT469" s="143" t="s">
        <v>293</v>
      </c>
      <c r="AU469" s="143" t="s">
        <v>87</v>
      </c>
      <c r="AY469" s="17" t="s">
        <v>133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7" t="s">
        <v>21</v>
      </c>
      <c r="BK469" s="144">
        <f>ROUND(I469*H469,2)</f>
        <v>0</v>
      </c>
      <c r="BL469" s="17" t="s">
        <v>140</v>
      </c>
      <c r="BM469" s="143" t="s">
        <v>637</v>
      </c>
    </row>
    <row r="470" spans="2:65" s="1" customFormat="1" ht="11.25">
      <c r="B470" s="32"/>
      <c r="D470" s="145" t="s">
        <v>142</v>
      </c>
      <c r="F470" s="146" t="s">
        <v>636</v>
      </c>
      <c r="I470" s="147"/>
      <c r="L470" s="32"/>
      <c r="M470" s="148"/>
      <c r="T470" s="56"/>
      <c r="AT470" s="17" t="s">
        <v>142</v>
      </c>
      <c r="AU470" s="17" t="s">
        <v>87</v>
      </c>
    </row>
    <row r="471" spans="2:65" s="13" customFormat="1" ht="11.25">
      <c r="B471" s="155"/>
      <c r="D471" s="145" t="s">
        <v>144</v>
      </c>
      <c r="F471" s="157" t="s">
        <v>638</v>
      </c>
      <c r="H471" s="158">
        <v>89.924999999999997</v>
      </c>
      <c r="I471" s="159"/>
      <c r="L471" s="155"/>
      <c r="M471" s="160"/>
      <c r="T471" s="161"/>
      <c r="AT471" s="156" t="s">
        <v>144</v>
      </c>
      <c r="AU471" s="156" t="s">
        <v>87</v>
      </c>
      <c r="AV471" s="13" t="s">
        <v>87</v>
      </c>
      <c r="AW471" s="13" t="s">
        <v>4</v>
      </c>
      <c r="AX471" s="13" t="s">
        <v>21</v>
      </c>
      <c r="AY471" s="156" t="s">
        <v>133</v>
      </c>
    </row>
    <row r="472" spans="2:65" s="1" customFormat="1" ht="37.9" customHeight="1">
      <c r="B472" s="32"/>
      <c r="C472" s="132" t="s">
        <v>639</v>
      </c>
      <c r="D472" s="132" t="s">
        <v>135</v>
      </c>
      <c r="E472" s="133" t="s">
        <v>640</v>
      </c>
      <c r="F472" s="134" t="s">
        <v>641</v>
      </c>
      <c r="G472" s="135" t="s">
        <v>198</v>
      </c>
      <c r="H472" s="136">
        <v>44.5</v>
      </c>
      <c r="I472" s="137"/>
      <c r="J472" s="138">
        <f>ROUND(I472*H472,2)</f>
        <v>0</v>
      </c>
      <c r="K472" s="134" t="s">
        <v>139</v>
      </c>
      <c r="L472" s="32"/>
      <c r="M472" s="139" t="s">
        <v>1</v>
      </c>
      <c r="N472" s="140" t="s">
        <v>43</v>
      </c>
      <c r="P472" s="141">
        <f>O472*H472</f>
        <v>0</v>
      </c>
      <c r="Q472" s="141">
        <v>1.0000000000000001E-5</v>
      </c>
      <c r="R472" s="141">
        <f>Q472*H472</f>
        <v>4.4500000000000003E-4</v>
      </c>
      <c r="S472" s="141">
        <v>0</v>
      </c>
      <c r="T472" s="142">
        <f>S472*H472</f>
        <v>0</v>
      </c>
      <c r="AR472" s="143" t="s">
        <v>140</v>
      </c>
      <c r="AT472" s="143" t="s">
        <v>135</v>
      </c>
      <c r="AU472" s="143" t="s">
        <v>87</v>
      </c>
      <c r="AY472" s="17" t="s">
        <v>133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7" t="s">
        <v>21</v>
      </c>
      <c r="BK472" s="144">
        <f>ROUND(I472*H472,2)</f>
        <v>0</v>
      </c>
      <c r="BL472" s="17" t="s">
        <v>140</v>
      </c>
      <c r="BM472" s="143" t="s">
        <v>642</v>
      </c>
    </row>
    <row r="473" spans="2:65" s="1" customFormat="1" ht="29.25">
      <c r="B473" s="32"/>
      <c r="D473" s="145" t="s">
        <v>142</v>
      </c>
      <c r="F473" s="146" t="s">
        <v>643</v>
      </c>
      <c r="I473" s="147"/>
      <c r="L473" s="32"/>
      <c r="M473" s="148"/>
      <c r="T473" s="56"/>
      <c r="AT473" s="17" t="s">
        <v>142</v>
      </c>
      <c r="AU473" s="17" t="s">
        <v>87</v>
      </c>
    </row>
    <row r="474" spans="2:65" s="12" customFormat="1" ht="11.25">
      <c r="B474" s="149"/>
      <c r="D474" s="145" t="s">
        <v>144</v>
      </c>
      <c r="E474" s="150" t="s">
        <v>1</v>
      </c>
      <c r="F474" s="151" t="s">
        <v>632</v>
      </c>
      <c r="H474" s="150" t="s">
        <v>1</v>
      </c>
      <c r="I474" s="152"/>
      <c r="L474" s="149"/>
      <c r="M474" s="153"/>
      <c r="T474" s="154"/>
      <c r="AT474" s="150" t="s">
        <v>144</v>
      </c>
      <c r="AU474" s="150" t="s">
        <v>87</v>
      </c>
      <c r="AV474" s="12" t="s">
        <v>21</v>
      </c>
      <c r="AW474" s="12" t="s">
        <v>35</v>
      </c>
      <c r="AX474" s="12" t="s">
        <v>78</v>
      </c>
      <c r="AY474" s="150" t="s">
        <v>133</v>
      </c>
    </row>
    <row r="475" spans="2:65" s="13" customFormat="1" ht="11.25">
      <c r="B475" s="155"/>
      <c r="D475" s="145" t="s">
        <v>144</v>
      </c>
      <c r="E475" s="156" t="s">
        <v>1</v>
      </c>
      <c r="F475" s="157" t="s">
        <v>644</v>
      </c>
      <c r="H475" s="158">
        <v>44.5</v>
      </c>
      <c r="I475" s="159"/>
      <c r="L475" s="155"/>
      <c r="M475" s="160"/>
      <c r="T475" s="161"/>
      <c r="AT475" s="156" t="s">
        <v>144</v>
      </c>
      <c r="AU475" s="156" t="s">
        <v>87</v>
      </c>
      <c r="AV475" s="13" t="s">
        <v>87</v>
      </c>
      <c r="AW475" s="13" t="s">
        <v>35</v>
      </c>
      <c r="AX475" s="13" t="s">
        <v>21</v>
      </c>
      <c r="AY475" s="156" t="s">
        <v>133</v>
      </c>
    </row>
    <row r="476" spans="2:65" s="1" customFormat="1" ht="16.5" customHeight="1">
      <c r="B476" s="32"/>
      <c r="C476" s="177" t="s">
        <v>645</v>
      </c>
      <c r="D476" s="177" t="s">
        <v>293</v>
      </c>
      <c r="E476" s="178" t="s">
        <v>646</v>
      </c>
      <c r="F476" s="179" t="s">
        <v>647</v>
      </c>
      <c r="G476" s="180" t="s">
        <v>198</v>
      </c>
      <c r="H476" s="181">
        <v>48.95</v>
      </c>
      <c r="I476" s="182"/>
      <c r="J476" s="183">
        <f>ROUND(I476*H476,2)</f>
        <v>0</v>
      </c>
      <c r="K476" s="179" t="s">
        <v>139</v>
      </c>
      <c r="L476" s="184"/>
      <c r="M476" s="185" t="s">
        <v>1</v>
      </c>
      <c r="N476" s="186" t="s">
        <v>43</v>
      </c>
      <c r="P476" s="141">
        <f>O476*H476</f>
        <v>0</v>
      </c>
      <c r="Q476" s="141">
        <v>3.82E-3</v>
      </c>
      <c r="R476" s="141">
        <f>Q476*H476</f>
        <v>0.18698900000000002</v>
      </c>
      <c r="S476" s="141">
        <v>0</v>
      </c>
      <c r="T476" s="142">
        <f>S476*H476</f>
        <v>0</v>
      </c>
      <c r="AR476" s="143" t="s">
        <v>183</v>
      </c>
      <c r="AT476" s="143" t="s">
        <v>293</v>
      </c>
      <c r="AU476" s="143" t="s">
        <v>87</v>
      </c>
      <c r="AY476" s="17" t="s">
        <v>133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7" t="s">
        <v>21</v>
      </c>
      <c r="BK476" s="144">
        <f>ROUND(I476*H476,2)</f>
        <v>0</v>
      </c>
      <c r="BL476" s="17" t="s">
        <v>140</v>
      </c>
      <c r="BM476" s="143" t="s">
        <v>648</v>
      </c>
    </row>
    <row r="477" spans="2:65" s="1" customFormat="1" ht="11.25">
      <c r="B477" s="32"/>
      <c r="D477" s="145" t="s">
        <v>142</v>
      </c>
      <c r="F477" s="146" t="s">
        <v>647</v>
      </c>
      <c r="I477" s="147"/>
      <c r="L477" s="32"/>
      <c r="M477" s="148"/>
      <c r="T477" s="56"/>
      <c r="AT477" s="17" t="s">
        <v>142</v>
      </c>
      <c r="AU477" s="17" t="s">
        <v>87</v>
      </c>
    </row>
    <row r="478" spans="2:65" s="13" customFormat="1" ht="11.25">
      <c r="B478" s="155"/>
      <c r="D478" s="145" t="s">
        <v>144</v>
      </c>
      <c r="F478" s="157" t="s">
        <v>649</v>
      </c>
      <c r="H478" s="158">
        <v>48.95</v>
      </c>
      <c r="I478" s="159"/>
      <c r="L478" s="155"/>
      <c r="M478" s="160"/>
      <c r="T478" s="161"/>
      <c r="AT478" s="156" t="s">
        <v>144</v>
      </c>
      <c r="AU478" s="156" t="s">
        <v>87</v>
      </c>
      <c r="AV478" s="13" t="s">
        <v>87</v>
      </c>
      <c r="AW478" s="13" t="s">
        <v>4</v>
      </c>
      <c r="AX478" s="13" t="s">
        <v>21</v>
      </c>
      <c r="AY478" s="156" t="s">
        <v>133</v>
      </c>
    </row>
    <row r="479" spans="2:65" s="1" customFormat="1" ht="37.9" customHeight="1">
      <c r="B479" s="32"/>
      <c r="C479" s="132" t="s">
        <v>650</v>
      </c>
      <c r="D479" s="132" t="s">
        <v>135</v>
      </c>
      <c r="E479" s="133" t="s">
        <v>651</v>
      </c>
      <c r="F479" s="134" t="s">
        <v>652</v>
      </c>
      <c r="G479" s="135" t="s">
        <v>198</v>
      </c>
      <c r="H479" s="136">
        <v>25</v>
      </c>
      <c r="I479" s="137"/>
      <c r="J479" s="138">
        <f>ROUND(I479*H479,2)</f>
        <v>0</v>
      </c>
      <c r="K479" s="134" t="s">
        <v>139</v>
      </c>
      <c r="L479" s="32"/>
      <c r="M479" s="139" t="s">
        <v>1</v>
      </c>
      <c r="N479" s="140" t="s">
        <v>43</v>
      </c>
      <c r="P479" s="141">
        <f>O479*H479</f>
        <v>0</v>
      </c>
      <c r="Q479" s="141">
        <v>2.0000000000000002E-5</v>
      </c>
      <c r="R479" s="141">
        <f>Q479*H479</f>
        <v>5.0000000000000001E-4</v>
      </c>
      <c r="S479" s="141">
        <v>0</v>
      </c>
      <c r="T479" s="142">
        <f>S479*H479</f>
        <v>0</v>
      </c>
      <c r="AR479" s="143" t="s">
        <v>140</v>
      </c>
      <c r="AT479" s="143" t="s">
        <v>135</v>
      </c>
      <c r="AU479" s="143" t="s">
        <v>87</v>
      </c>
      <c r="AY479" s="17" t="s">
        <v>133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21</v>
      </c>
      <c r="BK479" s="144">
        <f>ROUND(I479*H479,2)</f>
        <v>0</v>
      </c>
      <c r="BL479" s="17" t="s">
        <v>140</v>
      </c>
      <c r="BM479" s="143" t="s">
        <v>653</v>
      </c>
    </row>
    <row r="480" spans="2:65" s="1" customFormat="1" ht="29.25">
      <c r="B480" s="32"/>
      <c r="D480" s="145" t="s">
        <v>142</v>
      </c>
      <c r="F480" s="146" t="s">
        <v>654</v>
      </c>
      <c r="I480" s="147"/>
      <c r="L480" s="32"/>
      <c r="M480" s="148"/>
      <c r="T480" s="56"/>
      <c r="AT480" s="17" t="s">
        <v>142</v>
      </c>
      <c r="AU480" s="17" t="s">
        <v>87</v>
      </c>
    </row>
    <row r="481" spans="2:65" s="12" customFormat="1" ht="11.25">
      <c r="B481" s="149"/>
      <c r="D481" s="145" t="s">
        <v>144</v>
      </c>
      <c r="E481" s="150" t="s">
        <v>1</v>
      </c>
      <c r="F481" s="151" t="s">
        <v>632</v>
      </c>
      <c r="H481" s="150" t="s">
        <v>1</v>
      </c>
      <c r="I481" s="152"/>
      <c r="L481" s="149"/>
      <c r="M481" s="153"/>
      <c r="T481" s="154"/>
      <c r="AT481" s="150" t="s">
        <v>144</v>
      </c>
      <c r="AU481" s="150" t="s">
        <v>87</v>
      </c>
      <c r="AV481" s="12" t="s">
        <v>21</v>
      </c>
      <c r="AW481" s="12" t="s">
        <v>35</v>
      </c>
      <c r="AX481" s="12" t="s">
        <v>78</v>
      </c>
      <c r="AY481" s="150" t="s">
        <v>133</v>
      </c>
    </row>
    <row r="482" spans="2:65" s="13" customFormat="1" ht="11.25">
      <c r="B482" s="155"/>
      <c r="D482" s="145" t="s">
        <v>144</v>
      </c>
      <c r="E482" s="156" t="s">
        <v>1</v>
      </c>
      <c r="F482" s="157" t="s">
        <v>226</v>
      </c>
      <c r="H482" s="158">
        <v>25</v>
      </c>
      <c r="I482" s="159"/>
      <c r="L482" s="155"/>
      <c r="M482" s="160"/>
      <c r="T482" s="161"/>
      <c r="AT482" s="156" t="s">
        <v>144</v>
      </c>
      <c r="AU482" s="156" t="s">
        <v>87</v>
      </c>
      <c r="AV482" s="13" t="s">
        <v>87</v>
      </c>
      <c r="AW482" s="13" t="s">
        <v>35</v>
      </c>
      <c r="AX482" s="13" t="s">
        <v>21</v>
      </c>
      <c r="AY482" s="156" t="s">
        <v>133</v>
      </c>
    </row>
    <row r="483" spans="2:65" s="1" customFormat="1" ht="16.5" customHeight="1">
      <c r="B483" s="32"/>
      <c r="C483" s="177" t="s">
        <v>655</v>
      </c>
      <c r="D483" s="177" t="s">
        <v>293</v>
      </c>
      <c r="E483" s="178" t="s">
        <v>656</v>
      </c>
      <c r="F483" s="179" t="s">
        <v>657</v>
      </c>
      <c r="G483" s="180" t="s">
        <v>198</v>
      </c>
      <c r="H483" s="181">
        <v>27.5</v>
      </c>
      <c r="I483" s="182"/>
      <c r="J483" s="183">
        <f>ROUND(I483*H483,2)</f>
        <v>0</v>
      </c>
      <c r="K483" s="179" t="s">
        <v>139</v>
      </c>
      <c r="L483" s="184"/>
      <c r="M483" s="185" t="s">
        <v>1</v>
      </c>
      <c r="N483" s="186" t="s">
        <v>43</v>
      </c>
      <c r="P483" s="141">
        <f>O483*H483</f>
        <v>0</v>
      </c>
      <c r="Q483" s="141">
        <v>9.92E-3</v>
      </c>
      <c r="R483" s="141">
        <f>Q483*H483</f>
        <v>0.27279999999999999</v>
      </c>
      <c r="S483" s="141">
        <v>0</v>
      </c>
      <c r="T483" s="142">
        <f>S483*H483</f>
        <v>0</v>
      </c>
      <c r="AR483" s="143" t="s">
        <v>329</v>
      </c>
      <c r="AT483" s="143" t="s">
        <v>293</v>
      </c>
      <c r="AU483" s="143" t="s">
        <v>87</v>
      </c>
      <c r="AY483" s="17" t="s">
        <v>133</v>
      </c>
      <c r="BE483" s="144">
        <f>IF(N483="základní",J483,0)</f>
        <v>0</v>
      </c>
      <c r="BF483" s="144">
        <f>IF(N483="snížená",J483,0)</f>
        <v>0</v>
      </c>
      <c r="BG483" s="144">
        <f>IF(N483="zákl. přenesená",J483,0)</f>
        <v>0</v>
      </c>
      <c r="BH483" s="144">
        <f>IF(N483="sníž. přenesená",J483,0)</f>
        <v>0</v>
      </c>
      <c r="BI483" s="144">
        <f>IF(N483="nulová",J483,0)</f>
        <v>0</v>
      </c>
      <c r="BJ483" s="17" t="s">
        <v>21</v>
      </c>
      <c r="BK483" s="144">
        <f>ROUND(I483*H483,2)</f>
        <v>0</v>
      </c>
      <c r="BL483" s="17" t="s">
        <v>329</v>
      </c>
      <c r="BM483" s="143" t="s">
        <v>658</v>
      </c>
    </row>
    <row r="484" spans="2:65" s="1" customFormat="1" ht="11.25">
      <c r="B484" s="32"/>
      <c r="D484" s="145" t="s">
        <v>142</v>
      </c>
      <c r="F484" s="146" t="s">
        <v>657</v>
      </c>
      <c r="I484" s="147"/>
      <c r="L484" s="32"/>
      <c r="M484" s="148"/>
      <c r="T484" s="56"/>
      <c r="AT484" s="17" t="s">
        <v>142</v>
      </c>
      <c r="AU484" s="17" t="s">
        <v>87</v>
      </c>
    </row>
    <row r="485" spans="2:65" s="13" customFormat="1" ht="11.25">
      <c r="B485" s="155"/>
      <c r="D485" s="145" t="s">
        <v>144</v>
      </c>
      <c r="F485" s="157" t="s">
        <v>659</v>
      </c>
      <c r="H485" s="158">
        <v>27.5</v>
      </c>
      <c r="I485" s="159"/>
      <c r="L485" s="155"/>
      <c r="M485" s="160"/>
      <c r="T485" s="161"/>
      <c r="AT485" s="156" t="s">
        <v>144</v>
      </c>
      <c r="AU485" s="156" t="s">
        <v>87</v>
      </c>
      <c r="AV485" s="13" t="s">
        <v>87</v>
      </c>
      <c r="AW485" s="13" t="s">
        <v>4</v>
      </c>
      <c r="AX485" s="13" t="s">
        <v>21</v>
      </c>
      <c r="AY485" s="156" t="s">
        <v>133</v>
      </c>
    </row>
    <row r="486" spans="2:65" s="1" customFormat="1" ht="33" customHeight="1">
      <c r="B486" s="32"/>
      <c r="C486" s="132" t="s">
        <v>660</v>
      </c>
      <c r="D486" s="132" t="s">
        <v>135</v>
      </c>
      <c r="E486" s="133" t="s">
        <v>661</v>
      </c>
      <c r="F486" s="134" t="s">
        <v>662</v>
      </c>
      <c r="G486" s="135" t="s">
        <v>198</v>
      </c>
      <c r="H486" s="136">
        <v>92.8</v>
      </c>
      <c r="I486" s="137"/>
      <c r="J486" s="138">
        <f>ROUND(I486*H486,2)</f>
        <v>0</v>
      </c>
      <c r="K486" s="134" t="s">
        <v>1</v>
      </c>
      <c r="L486" s="32"/>
      <c r="M486" s="139" t="s">
        <v>1</v>
      </c>
      <c r="N486" s="140" t="s">
        <v>43</v>
      </c>
      <c r="P486" s="141">
        <f>O486*H486</f>
        <v>0</v>
      </c>
      <c r="Q486" s="141">
        <v>2.0000000000000002E-5</v>
      </c>
      <c r="R486" s="141">
        <f>Q486*H486</f>
        <v>1.856E-3</v>
      </c>
      <c r="S486" s="141">
        <v>0</v>
      </c>
      <c r="T486" s="142">
        <f>S486*H486</f>
        <v>0</v>
      </c>
      <c r="AR486" s="143" t="s">
        <v>140</v>
      </c>
      <c r="AT486" s="143" t="s">
        <v>135</v>
      </c>
      <c r="AU486" s="143" t="s">
        <v>87</v>
      </c>
      <c r="AY486" s="17" t="s">
        <v>133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21</v>
      </c>
      <c r="BK486" s="144">
        <f>ROUND(I486*H486,2)</f>
        <v>0</v>
      </c>
      <c r="BL486" s="17" t="s">
        <v>140</v>
      </c>
      <c r="BM486" s="143" t="s">
        <v>663</v>
      </c>
    </row>
    <row r="487" spans="2:65" s="1" customFormat="1" ht="29.25">
      <c r="B487" s="32"/>
      <c r="D487" s="145" t="s">
        <v>142</v>
      </c>
      <c r="F487" s="146" t="s">
        <v>664</v>
      </c>
      <c r="I487" s="147"/>
      <c r="L487" s="32"/>
      <c r="M487" s="148"/>
      <c r="T487" s="56"/>
      <c r="AT487" s="17" t="s">
        <v>142</v>
      </c>
      <c r="AU487" s="17" t="s">
        <v>87</v>
      </c>
    </row>
    <row r="488" spans="2:65" s="12" customFormat="1" ht="11.25">
      <c r="B488" s="149"/>
      <c r="D488" s="145" t="s">
        <v>144</v>
      </c>
      <c r="E488" s="150" t="s">
        <v>1</v>
      </c>
      <c r="F488" s="151" t="s">
        <v>632</v>
      </c>
      <c r="H488" s="150" t="s">
        <v>1</v>
      </c>
      <c r="I488" s="152"/>
      <c r="L488" s="149"/>
      <c r="M488" s="153"/>
      <c r="T488" s="154"/>
      <c r="AT488" s="150" t="s">
        <v>144</v>
      </c>
      <c r="AU488" s="150" t="s">
        <v>87</v>
      </c>
      <c r="AV488" s="12" t="s">
        <v>21</v>
      </c>
      <c r="AW488" s="12" t="s">
        <v>35</v>
      </c>
      <c r="AX488" s="12" t="s">
        <v>78</v>
      </c>
      <c r="AY488" s="150" t="s">
        <v>133</v>
      </c>
    </row>
    <row r="489" spans="2:65" s="13" customFormat="1" ht="11.25">
      <c r="B489" s="155"/>
      <c r="D489" s="145" t="s">
        <v>144</v>
      </c>
      <c r="E489" s="156" t="s">
        <v>1</v>
      </c>
      <c r="F489" s="157" t="s">
        <v>665</v>
      </c>
      <c r="H489" s="158">
        <v>92.8</v>
      </c>
      <c r="I489" s="159"/>
      <c r="L489" s="155"/>
      <c r="M489" s="160"/>
      <c r="T489" s="161"/>
      <c r="AT489" s="156" t="s">
        <v>144</v>
      </c>
      <c r="AU489" s="156" t="s">
        <v>87</v>
      </c>
      <c r="AV489" s="13" t="s">
        <v>87</v>
      </c>
      <c r="AW489" s="13" t="s">
        <v>35</v>
      </c>
      <c r="AX489" s="13" t="s">
        <v>21</v>
      </c>
      <c r="AY489" s="156" t="s">
        <v>133</v>
      </c>
    </row>
    <row r="490" spans="2:65" s="1" customFormat="1" ht="16.5" customHeight="1">
      <c r="B490" s="32"/>
      <c r="C490" s="177" t="s">
        <v>666</v>
      </c>
      <c r="D490" s="177" t="s">
        <v>293</v>
      </c>
      <c r="E490" s="178" t="s">
        <v>667</v>
      </c>
      <c r="F490" s="179" t="s">
        <v>668</v>
      </c>
      <c r="G490" s="180" t="s">
        <v>198</v>
      </c>
      <c r="H490" s="181">
        <v>102.08</v>
      </c>
      <c r="I490" s="182"/>
      <c r="J490" s="183">
        <f>ROUND(I490*H490,2)</f>
        <v>0</v>
      </c>
      <c r="K490" s="179" t="s">
        <v>139</v>
      </c>
      <c r="L490" s="184"/>
      <c r="M490" s="185" t="s">
        <v>1</v>
      </c>
      <c r="N490" s="186" t="s">
        <v>43</v>
      </c>
      <c r="P490" s="141">
        <f>O490*H490</f>
        <v>0</v>
      </c>
      <c r="Q490" s="141">
        <v>1.601E-2</v>
      </c>
      <c r="R490" s="141">
        <f>Q490*H490</f>
        <v>1.6343007999999999</v>
      </c>
      <c r="S490" s="141">
        <v>0</v>
      </c>
      <c r="T490" s="142">
        <f>S490*H490</f>
        <v>0</v>
      </c>
      <c r="AR490" s="143" t="s">
        <v>329</v>
      </c>
      <c r="AT490" s="143" t="s">
        <v>293</v>
      </c>
      <c r="AU490" s="143" t="s">
        <v>87</v>
      </c>
      <c r="AY490" s="17" t="s">
        <v>133</v>
      </c>
      <c r="BE490" s="144">
        <f>IF(N490="základní",J490,0)</f>
        <v>0</v>
      </c>
      <c r="BF490" s="144">
        <f>IF(N490="snížená",J490,0)</f>
        <v>0</v>
      </c>
      <c r="BG490" s="144">
        <f>IF(N490="zákl. přenesená",J490,0)</f>
        <v>0</v>
      </c>
      <c r="BH490" s="144">
        <f>IF(N490="sníž. přenesená",J490,0)</f>
        <v>0</v>
      </c>
      <c r="BI490" s="144">
        <f>IF(N490="nulová",J490,0)</f>
        <v>0</v>
      </c>
      <c r="BJ490" s="17" t="s">
        <v>21</v>
      </c>
      <c r="BK490" s="144">
        <f>ROUND(I490*H490,2)</f>
        <v>0</v>
      </c>
      <c r="BL490" s="17" t="s">
        <v>329</v>
      </c>
      <c r="BM490" s="143" t="s">
        <v>669</v>
      </c>
    </row>
    <row r="491" spans="2:65" s="1" customFormat="1" ht="11.25">
      <c r="B491" s="32"/>
      <c r="D491" s="145" t="s">
        <v>142</v>
      </c>
      <c r="F491" s="146" t="s">
        <v>668</v>
      </c>
      <c r="I491" s="147"/>
      <c r="L491" s="32"/>
      <c r="M491" s="148"/>
      <c r="T491" s="56"/>
      <c r="AT491" s="17" t="s">
        <v>142</v>
      </c>
      <c r="AU491" s="17" t="s">
        <v>87</v>
      </c>
    </row>
    <row r="492" spans="2:65" s="13" customFormat="1" ht="11.25">
      <c r="B492" s="155"/>
      <c r="D492" s="145" t="s">
        <v>144</v>
      </c>
      <c r="F492" s="157" t="s">
        <v>670</v>
      </c>
      <c r="H492" s="158">
        <v>102.08</v>
      </c>
      <c r="I492" s="159"/>
      <c r="L492" s="155"/>
      <c r="M492" s="160"/>
      <c r="T492" s="161"/>
      <c r="AT492" s="156" t="s">
        <v>144</v>
      </c>
      <c r="AU492" s="156" t="s">
        <v>87</v>
      </c>
      <c r="AV492" s="13" t="s">
        <v>87</v>
      </c>
      <c r="AW492" s="13" t="s">
        <v>4</v>
      </c>
      <c r="AX492" s="13" t="s">
        <v>21</v>
      </c>
      <c r="AY492" s="156" t="s">
        <v>133</v>
      </c>
    </row>
    <row r="493" spans="2:65" s="1" customFormat="1" ht="16.5" customHeight="1">
      <c r="B493" s="32"/>
      <c r="C493" s="132" t="s">
        <v>671</v>
      </c>
      <c r="D493" s="132" t="s">
        <v>135</v>
      </c>
      <c r="E493" s="133" t="s">
        <v>672</v>
      </c>
      <c r="F493" s="134" t="s">
        <v>673</v>
      </c>
      <c r="G493" s="135" t="s">
        <v>265</v>
      </c>
      <c r="H493" s="136">
        <v>19</v>
      </c>
      <c r="I493" s="137"/>
      <c r="J493" s="138">
        <f>ROUND(I493*H493,2)</f>
        <v>0</v>
      </c>
      <c r="K493" s="134" t="s">
        <v>1</v>
      </c>
      <c r="L493" s="32"/>
      <c r="M493" s="139" t="s">
        <v>1</v>
      </c>
      <c r="N493" s="140" t="s">
        <v>43</v>
      </c>
      <c r="P493" s="141">
        <f>O493*H493</f>
        <v>0</v>
      </c>
      <c r="Q493" s="141">
        <v>0</v>
      </c>
      <c r="R493" s="141">
        <f>Q493*H493</f>
        <v>0</v>
      </c>
      <c r="S493" s="141">
        <v>0</v>
      </c>
      <c r="T493" s="142">
        <f>S493*H493</f>
        <v>0</v>
      </c>
      <c r="AR493" s="143" t="s">
        <v>140</v>
      </c>
      <c r="AT493" s="143" t="s">
        <v>135</v>
      </c>
      <c r="AU493" s="143" t="s">
        <v>87</v>
      </c>
      <c r="AY493" s="17" t="s">
        <v>133</v>
      </c>
      <c r="BE493" s="144">
        <f>IF(N493="základní",J493,0)</f>
        <v>0</v>
      </c>
      <c r="BF493" s="144">
        <f>IF(N493="snížená",J493,0)</f>
        <v>0</v>
      </c>
      <c r="BG493" s="144">
        <f>IF(N493="zákl. přenesená",J493,0)</f>
        <v>0</v>
      </c>
      <c r="BH493" s="144">
        <f>IF(N493="sníž. přenesená",J493,0)</f>
        <v>0</v>
      </c>
      <c r="BI493" s="144">
        <f>IF(N493="nulová",J493,0)</f>
        <v>0</v>
      </c>
      <c r="BJ493" s="17" t="s">
        <v>21</v>
      </c>
      <c r="BK493" s="144">
        <f>ROUND(I493*H493,2)</f>
        <v>0</v>
      </c>
      <c r="BL493" s="17" t="s">
        <v>140</v>
      </c>
      <c r="BM493" s="143" t="s">
        <v>674</v>
      </c>
    </row>
    <row r="494" spans="2:65" s="1" customFormat="1" ht="11.25">
      <c r="B494" s="32"/>
      <c r="D494" s="145" t="s">
        <v>142</v>
      </c>
      <c r="F494" s="146" t="s">
        <v>673</v>
      </c>
      <c r="I494" s="147"/>
      <c r="L494" s="32"/>
      <c r="M494" s="148"/>
      <c r="T494" s="56"/>
      <c r="AT494" s="17" t="s">
        <v>142</v>
      </c>
      <c r="AU494" s="17" t="s">
        <v>87</v>
      </c>
    </row>
    <row r="495" spans="2:65" s="12" customFormat="1" ht="11.25">
      <c r="B495" s="149"/>
      <c r="D495" s="145" t="s">
        <v>144</v>
      </c>
      <c r="E495" s="150" t="s">
        <v>1</v>
      </c>
      <c r="F495" s="151" t="s">
        <v>675</v>
      </c>
      <c r="H495" s="150" t="s">
        <v>1</v>
      </c>
      <c r="I495" s="152"/>
      <c r="L495" s="149"/>
      <c r="M495" s="153"/>
      <c r="T495" s="154"/>
      <c r="AT495" s="150" t="s">
        <v>144</v>
      </c>
      <c r="AU495" s="150" t="s">
        <v>87</v>
      </c>
      <c r="AV495" s="12" t="s">
        <v>21</v>
      </c>
      <c r="AW495" s="12" t="s">
        <v>35</v>
      </c>
      <c r="AX495" s="12" t="s">
        <v>78</v>
      </c>
      <c r="AY495" s="150" t="s">
        <v>133</v>
      </c>
    </row>
    <row r="496" spans="2:65" s="13" customFormat="1" ht="11.25">
      <c r="B496" s="155"/>
      <c r="D496" s="145" t="s">
        <v>144</v>
      </c>
      <c r="E496" s="156" t="s">
        <v>1</v>
      </c>
      <c r="F496" s="157" t="s">
        <v>676</v>
      </c>
      <c r="H496" s="158">
        <v>19</v>
      </c>
      <c r="I496" s="159"/>
      <c r="L496" s="155"/>
      <c r="M496" s="160"/>
      <c r="T496" s="161"/>
      <c r="AT496" s="156" t="s">
        <v>144</v>
      </c>
      <c r="AU496" s="156" t="s">
        <v>87</v>
      </c>
      <c r="AV496" s="13" t="s">
        <v>87</v>
      </c>
      <c r="AW496" s="13" t="s">
        <v>35</v>
      </c>
      <c r="AX496" s="13" t="s">
        <v>21</v>
      </c>
      <c r="AY496" s="156" t="s">
        <v>133</v>
      </c>
    </row>
    <row r="497" spans="2:65" s="1" customFormat="1" ht="16.5" customHeight="1">
      <c r="B497" s="32"/>
      <c r="C497" s="132" t="s">
        <v>677</v>
      </c>
      <c r="D497" s="132" t="s">
        <v>135</v>
      </c>
      <c r="E497" s="133" t="s">
        <v>678</v>
      </c>
      <c r="F497" s="134" t="s">
        <v>679</v>
      </c>
      <c r="G497" s="135" t="s">
        <v>265</v>
      </c>
      <c r="H497" s="136">
        <v>2</v>
      </c>
      <c r="I497" s="137"/>
      <c r="J497" s="138">
        <f>ROUND(I497*H497,2)</f>
        <v>0</v>
      </c>
      <c r="K497" s="134" t="s">
        <v>1</v>
      </c>
      <c r="L497" s="32"/>
      <c r="M497" s="139" t="s">
        <v>1</v>
      </c>
      <c r="N497" s="140" t="s">
        <v>43</v>
      </c>
      <c r="P497" s="141">
        <f>O497*H497</f>
        <v>0</v>
      </c>
      <c r="Q497" s="141">
        <v>0</v>
      </c>
      <c r="R497" s="141">
        <f>Q497*H497</f>
        <v>0</v>
      </c>
      <c r="S497" s="141">
        <v>0</v>
      </c>
      <c r="T497" s="142">
        <f>S497*H497</f>
        <v>0</v>
      </c>
      <c r="AR497" s="143" t="s">
        <v>140</v>
      </c>
      <c r="AT497" s="143" t="s">
        <v>135</v>
      </c>
      <c r="AU497" s="143" t="s">
        <v>87</v>
      </c>
      <c r="AY497" s="17" t="s">
        <v>133</v>
      </c>
      <c r="BE497" s="144">
        <f>IF(N497="základní",J497,0)</f>
        <v>0</v>
      </c>
      <c r="BF497" s="144">
        <f>IF(N497="snížená",J497,0)</f>
        <v>0</v>
      </c>
      <c r="BG497" s="144">
        <f>IF(N497="zákl. přenesená",J497,0)</f>
        <v>0</v>
      </c>
      <c r="BH497" s="144">
        <f>IF(N497="sníž. přenesená",J497,0)</f>
        <v>0</v>
      </c>
      <c r="BI497" s="144">
        <f>IF(N497="nulová",J497,0)</f>
        <v>0</v>
      </c>
      <c r="BJ497" s="17" t="s">
        <v>21</v>
      </c>
      <c r="BK497" s="144">
        <f>ROUND(I497*H497,2)</f>
        <v>0</v>
      </c>
      <c r="BL497" s="17" t="s">
        <v>140</v>
      </c>
      <c r="BM497" s="143" t="s">
        <v>680</v>
      </c>
    </row>
    <row r="498" spans="2:65" s="1" customFormat="1" ht="11.25">
      <c r="B498" s="32"/>
      <c r="D498" s="145" t="s">
        <v>142</v>
      </c>
      <c r="F498" s="146" t="s">
        <v>679</v>
      </c>
      <c r="I498" s="147"/>
      <c r="L498" s="32"/>
      <c r="M498" s="148"/>
      <c r="T498" s="56"/>
      <c r="AT498" s="17" t="s">
        <v>142</v>
      </c>
      <c r="AU498" s="17" t="s">
        <v>87</v>
      </c>
    </row>
    <row r="499" spans="2:65" s="12" customFormat="1" ht="11.25">
      <c r="B499" s="149"/>
      <c r="D499" s="145" t="s">
        <v>144</v>
      </c>
      <c r="E499" s="150" t="s">
        <v>1</v>
      </c>
      <c r="F499" s="151" t="s">
        <v>681</v>
      </c>
      <c r="H499" s="150" t="s">
        <v>1</v>
      </c>
      <c r="I499" s="152"/>
      <c r="L499" s="149"/>
      <c r="M499" s="153"/>
      <c r="T499" s="154"/>
      <c r="AT499" s="150" t="s">
        <v>144</v>
      </c>
      <c r="AU499" s="150" t="s">
        <v>87</v>
      </c>
      <c r="AV499" s="12" t="s">
        <v>21</v>
      </c>
      <c r="AW499" s="12" t="s">
        <v>35</v>
      </c>
      <c r="AX499" s="12" t="s">
        <v>78</v>
      </c>
      <c r="AY499" s="150" t="s">
        <v>133</v>
      </c>
    </row>
    <row r="500" spans="2:65" s="13" customFormat="1" ht="11.25">
      <c r="B500" s="155"/>
      <c r="D500" s="145" t="s">
        <v>144</v>
      </c>
      <c r="E500" s="156" t="s">
        <v>1</v>
      </c>
      <c r="F500" s="157" t="s">
        <v>682</v>
      </c>
      <c r="H500" s="158">
        <v>2</v>
      </c>
      <c r="I500" s="159"/>
      <c r="L500" s="155"/>
      <c r="M500" s="160"/>
      <c r="T500" s="161"/>
      <c r="AT500" s="156" t="s">
        <v>144</v>
      </c>
      <c r="AU500" s="156" t="s">
        <v>87</v>
      </c>
      <c r="AV500" s="13" t="s">
        <v>87</v>
      </c>
      <c r="AW500" s="13" t="s">
        <v>35</v>
      </c>
      <c r="AX500" s="13" t="s">
        <v>21</v>
      </c>
      <c r="AY500" s="156" t="s">
        <v>133</v>
      </c>
    </row>
    <row r="501" spans="2:65" s="1" customFormat="1" ht="16.5" customHeight="1">
      <c r="B501" s="32"/>
      <c r="C501" s="132" t="s">
        <v>683</v>
      </c>
      <c r="D501" s="132" t="s">
        <v>135</v>
      </c>
      <c r="E501" s="133" t="s">
        <v>684</v>
      </c>
      <c r="F501" s="134" t="s">
        <v>685</v>
      </c>
      <c r="G501" s="135" t="s">
        <v>265</v>
      </c>
      <c r="H501" s="136">
        <v>7</v>
      </c>
      <c r="I501" s="137"/>
      <c r="J501" s="138">
        <f>ROUND(I501*H501,2)</f>
        <v>0</v>
      </c>
      <c r="K501" s="134" t="s">
        <v>1</v>
      </c>
      <c r="L501" s="32"/>
      <c r="M501" s="139" t="s">
        <v>1</v>
      </c>
      <c r="N501" s="140" t="s">
        <v>43</v>
      </c>
      <c r="P501" s="141">
        <f>O501*H501</f>
        <v>0</v>
      </c>
      <c r="Q501" s="141">
        <v>0</v>
      </c>
      <c r="R501" s="141">
        <f>Q501*H501</f>
        <v>0</v>
      </c>
      <c r="S501" s="141">
        <v>0</v>
      </c>
      <c r="T501" s="142">
        <f>S501*H501</f>
        <v>0</v>
      </c>
      <c r="AR501" s="143" t="s">
        <v>140</v>
      </c>
      <c r="AT501" s="143" t="s">
        <v>135</v>
      </c>
      <c r="AU501" s="143" t="s">
        <v>87</v>
      </c>
      <c r="AY501" s="17" t="s">
        <v>133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7" t="s">
        <v>21</v>
      </c>
      <c r="BK501" s="144">
        <f>ROUND(I501*H501,2)</f>
        <v>0</v>
      </c>
      <c r="BL501" s="17" t="s">
        <v>140</v>
      </c>
      <c r="BM501" s="143" t="s">
        <v>686</v>
      </c>
    </row>
    <row r="502" spans="2:65" s="1" customFormat="1" ht="11.25">
      <c r="B502" s="32"/>
      <c r="D502" s="145" t="s">
        <v>142</v>
      </c>
      <c r="F502" s="146" t="s">
        <v>685</v>
      </c>
      <c r="I502" s="147"/>
      <c r="L502" s="32"/>
      <c r="M502" s="148"/>
      <c r="T502" s="56"/>
      <c r="AT502" s="17" t="s">
        <v>142</v>
      </c>
      <c r="AU502" s="17" t="s">
        <v>87</v>
      </c>
    </row>
    <row r="503" spans="2:65" s="13" customFormat="1" ht="11.25">
      <c r="B503" s="155"/>
      <c r="D503" s="145" t="s">
        <v>144</v>
      </c>
      <c r="E503" s="156" t="s">
        <v>1</v>
      </c>
      <c r="F503" s="157" t="s">
        <v>177</v>
      </c>
      <c r="H503" s="158">
        <v>7</v>
      </c>
      <c r="I503" s="159"/>
      <c r="L503" s="155"/>
      <c r="M503" s="160"/>
      <c r="T503" s="161"/>
      <c r="AT503" s="156" t="s">
        <v>144</v>
      </c>
      <c r="AU503" s="156" t="s">
        <v>87</v>
      </c>
      <c r="AV503" s="13" t="s">
        <v>87</v>
      </c>
      <c r="AW503" s="13" t="s">
        <v>35</v>
      </c>
      <c r="AX503" s="13" t="s">
        <v>21</v>
      </c>
      <c r="AY503" s="156" t="s">
        <v>133</v>
      </c>
    </row>
    <row r="504" spans="2:65" s="1" customFormat="1" ht="49.15" customHeight="1">
      <c r="B504" s="32"/>
      <c r="C504" s="132" t="s">
        <v>687</v>
      </c>
      <c r="D504" s="132" t="s">
        <v>135</v>
      </c>
      <c r="E504" s="133" t="s">
        <v>688</v>
      </c>
      <c r="F504" s="134" t="s">
        <v>689</v>
      </c>
      <c r="G504" s="135" t="s">
        <v>149</v>
      </c>
      <c r="H504" s="136">
        <v>11</v>
      </c>
      <c r="I504" s="137"/>
      <c r="J504" s="138">
        <f>ROUND(I504*H504,2)</f>
        <v>0</v>
      </c>
      <c r="K504" s="134" t="s">
        <v>1</v>
      </c>
      <c r="L504" s="32"/>
      <c r="M504" s="139" t="s">
        <v>1</v>
      </c>
      <c r="N504" s="140" t="s">
        <v>43</v>
      </c>
      <c r="P504" s="141">
        <f>O504*H504</f>
        <v>0</v>
      </c>
      <c r="Q504" s="141">
        <v>1.92726</v>
      </c>
      <c r="R504" s="141">
        <f>Q504*H504</f>
        <v>21.199860000000001</v>
      </c>
      <c r="S504" s="141">
        <v>0</v>
      </c>
      <c r="T504" s="142">
        <f>S504*H504</f>
        <v>0</v>
      </c>
      <c r="AR504" s="143" t="s">
        <v>140</v>
      </c>
      <c r="AT504" s="143" t="s">
        <v>135</v>
      </c>
      <c r="AU504" s="143" t="s">
        <v>87</v>
      </c>
      <c r="AY504" s="17" t="s">
        <v>133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7" t="s">
        <v>21</v>
      </c>
      <c r="BK504" s="144">
        <f>ROUND(I504*H504,2)</f>
        <v>0</v>
      </c>
      <c r="BL504" s="17" t="s">
        <v>140</v>
      </c>
      <c r="BM504" s="143" t="s">
        <v>690</v>
      </c>
    </row>
    <row r="505" spans="2:65" s="1" customFormat="1" ht="29.25">
      <c r="B505" s="32"/>
      <c r="D505" s="145" t="s">
        <v>142</v>
      </c>
      <c r="F505" s="146" t="s">
        <v>689</v>
      </c>
      <c r="I505" s="147"/>
      <c r="L505" s="32"/>
      <c r="M505" s="148"/>
      <c r="T505" s="56"/>
      <c r="AT505" s="17" t="s">
        <v>142</v>
      </c>
      <c r="AU505" s="17" t="s">
        <v>87</v>
      </c>
    </row>
    <row r="506" spans="2:65" s="12" customFormat="1" ht="11.25">
      <c r="B506" s="149"/>
      <c r="D506" s="145" t="s">
        <v>144</v>
      </c>
      <c r="E506" s="150" t="s">
        <v>1</v>
      </c>
      <c r="F506" s="151" t="s">
        <v>691</v>
      </c>
      <c r="H506" s="150" t="s">
        <v>1</v>
      </c>
      <c r="I506" s="152"/>
      <c r="L506" s="149"/>
      <c r="M506" s="153"/>
      <c r="T506" s="154"/>
      <c r="AT506" s="150" t="s">
        <v>144</v>
      </c>
      <c r="AU506" s="150" t="s">
        <v>87</v>
      </c>
      <c r="AV506" s="12" t="s">
        <v>21</v>
      </c>
      <c r="AW506" s="12" t="s">
        <v>35</v>
      </c>
      <c r="AX506" s="12" t="s">
        <v>78</v>
      </c>
      <c r="AY506" s="150" t="s">
        <v>133</v>
      </c>
    </row>
    <row r="507" spans="2:65" s="13" customFormat="1" ht="11.25">
      <c r="B507" s="155"/>
      <c r="D507" s="145" t="s">
        <v>144</v>
      </c>
      <c r="E507" s="156" t="s">
        <v>1</v>
      </c>
      <c r="F507" s="157" t="s">
        <v>204</v>
      </c>
      <c r="H507" s="158">
        <v>11</v>
      </c>
      <c r="I507" s="159"/>
      <c r="L507" s="155"/>
      <c r="M507" s="160"/>
      <c r="T507" s="161"/>
      <c r="AT507" s="156" t="s">
        <v>144</v>
      </c>
      <c r="AU507" s="156" t="s">
        <v>87</v>
      </c>
      <c r="AV507" s="13" t="s">
        <v>87</v>
      </c>
      <c r="AW507" s="13" t="s">
        <v>35</v>
      </c>
      <c r="AX507" s="13" t="s">
        <v>21</v>
      </c>
      <c r="AY507" s="156" t="s">
        <v>133</v>
      </c>
    </row>
    <row r="508" spans="2:65" s="1" customFormat="1" ht="44.25" customHeight="1">
      <c r="B508" s="32"/>
      <c r="C508" s="132" t="s">
        <v>692</v>
      </c>
      <c r="D508" s="132" t="s">
        <v>135</v>
      </c>
      <c r="E508" s="133" t="s">
        <v>693</v>
      </c>
      <c r="F508" s="134" t="s">
        <v>694</v>
      </c>
      <c r="G508" s="135" t="s">
        <v>265</v>
      </c>
      <c r="H508" s="136">
        <v>13</v>
      </c>
      <c r="I508" s="137"/>
      <c r="J508" s="138">
        <f>ROUND(I508*H508,2)</f>
        <v>0</v>
      </c>
      <c r="K508" s="134" t="s">
        <v>1</v>
      </c>
      <c r="L508" s="32"/>
      <c r="M508" s="139" t="s">
        <v>1</v>
      </c>
      <c r="N508" s="140" t="s">
        <v>43</v>
      </c>
      <c r="P508" s="141">
        <f>O508*H508</f>
        <v>0</v>
      </c>
      <c r="Q508" s="141">
        <v>0.34089999999999998</v>
      </c>
      <c r="R508" s="141">
        <f>Q508*H508</f>
        <v>4.4316999999999993</v>
      </c>
      <c r="S508" s="141">
        <v>0</v>
      </c>
      <c r="T508" s="142">
        <f>S508*H508</f>
        <v>0</v>
      </c>
      <c r="AR508" s="143" t="s">
        <v>140</v>
      </c>
      <c r="AT508" s="143" t="s">
        <v>135</v>
      </c>
      <c r="AU508" s="143" t="s">
        <v>87</v>
      </c>
      <c r="AY508" s="17" t="s">
        <v>133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7" t="s">
        <v>21</v>
      </c>
      <c r="BK508" s="144">
        <f>ROUND(I508*H508,2)</f>
        <v>0</v>
      </c>
      <c r="BL508" s="17" t="s">
        <v>140</v>
      </c>
      <c r="BM508" s="143" t="s">
        <v>695</v>
      </c>
    </row>
    <row r="509" spans="2:65" s="1" customFormat="1" ht="29.25">
      <c r="B509" s="32"/>
      <c r="D509" s="145" t="s">
        <v>142</v>
      </c>
      <c r="F509" s="146" t="s">
        <v>696</v>
      </c>
      <c r="I509" s="147"/>
      <c r="L509" s="32"/>
      <c r="M509" s="148"/>
      <c r="T509" s="56"/>
      <c r="AT509" s="17" t="s">
        <v>142</v>
      </c>
      <c r="AU509" s="17" t="s">
        <v>87</v>
      </c>
    </row>
    <row r="510" spans="2:65" s="12" customFormat="1" ht="11.25">
      <c r="B510" s="149"/>
      <c r="D510" s="145" t="s">
        <v>144</v>
      </c>
      <c r="E510" s="150" t="s">
        <v>1</v>
      </c>
      <c r="F510" s="151" t="s">
        <v>697</v>
      </c>
      <c r="H510" s="150" t="s">
        <v>1</v>
      </c>
      <c r="I510" s="152"/>
      <c r="L510" s="149"/>
      <c r="M510" s="153"/>
      <c r="T510" s="154"/>
      <c r="AT510" s="150" t="s">
        <v>144</v>
      </c>
      <c r="AU510" s="150" t="s">
        <v>87</v>
      </c>
      <c r="AV510" s="12" t="s">
        <v>21</v>
      </c>
      <c r="AW510" s="12" t="s">
        <v>35</v>
      </c>
      <c r="AX510" s="12" t="s">
        <v>78</v>
      </c>
      <c r="AY510" s="150" t="s">
        <v>133</v>
      </c>
    </row>
    <row r="511" spans="2:65" s="13" customFormat="1" ht="11.25">
      <c r="B511" s="155"/>
      <c r="D511" s="145" t="s">
        <v>144</v>
      </c>
      <c r="E511" s="156" t="s">
        <v>1</v>
      </c>
      <c r="F511" s="157" t="s">
        <v>220</v>
      </c>
      <c r="H511" s="158">
        <v>13</v>
      </c>
      <c r="I511" s="159"/>
      <c r="L511" s="155"/>
      <c r="M511" s="160"/>
      <c r="T511" s="161"/>
      <c r="AT511" s="156" t="s">
        <v>144</v>
      </c>
      <c r="AU511" s="156" t="s">
        <v>87</v>
      </c>
      <c r="AV511" s="13" t="s">
        <v>87</v>
      </c>
      <c r="AW511" s="13" t="s">
        <v>35</v>
      </c>
      <c r="AX511" s="13" t="s">
        <v>78</v>
      </c>
      <c r="AY511" s="156" t="s">
        <v>133</v>
      </c>
    </row>
    <row r="512" spans="2:65" s="1" customFormat="1" ht="16.5" customHeight="1">
      <c r="B512" s="32"/>
      <c r="C512" s="132" t="s">
        <v>698</v>
      </c>
      <c r="D512" s="132" t="s">
        <v>135</v>
      </c>
      <c r="E512" s="133" t="s">
        <v>699</v>
      </c>
      <c r="F512" s="134" t="s">
        <v>700</v>
      </c>
      <c r="G512" s="135" t="s">
        <v>149</v>
      </c>
      <c r="H512" s="136">
        <v>2</v>
      </c>
      <c r="I512" s="137"/>
      <c r="J512" s="138">
        <f>ROUND(I512*H512,2)</f>
        <v>0</v>
      </c>
      <c r="K512" s="134" t="s">
        <v>1</v>
      </c>
      <c r="L512" s="32"/>
      <c r="M512" s="139" t="s">
        <v>1</v>
      </c>
      <c r="N512" s="140" t="s">
        <v>43</v>
      </c>
      <c r="P512" s="141">
        <f>O512*H512</f>
        <v>0</v>
      </c>
      <c r="Q512" s="141">
        <v>0.42368</v>
      </c>
      <c r="R512" s="141">
        <f>Q512*H512</f>
        <v>0.84736</v>
      </c>
      <c r="S512" s="141">
        <v>0</v>
      </c>
      <c r="T512" s="142">
        <f>S512*H512</f>
        <v>0</v>
      </c>
      <c r="AR512" s="143" t="s">
        <v>140</v>
      </c>
      <c r="AT512" s="143" t="s">
        <v>135</v>
      </c>
      <c r="AU512" s="143" t="s">
        <v>87</v>
      </c>
      <c r="AY512" s="17" t="s">
        <v>133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21</v>
      </c>
      <c r="BK512" s="144">
        <f>ROUND(I512*H512,2)</f>
        <v>0</v>
      </c>
      <c r="BL512" s="17" t="s">
        <v>140</v>
      </c>
      <c r="BM512" s="143" t="s">
        <v>701</v>
      </c>
    </row>
    <row r="513" spans="2:65" s="1" customFormat="1" ht="11.25">
      <c r="B513" s="32"/>
      <c r="D513" s="145" t="s">
        <v>142</v>
      </c>
      <c r="F513" s="146" t="s">
        <v>702</v>
      </c>
      <c r="I513" s="147"/>
      <c r="L513" s="32"/>
      <c r="M513" s="148"/>
      <c r="T513" s="56"/>
      <c r="AT513" s="17" t="s">
        <v>142</v>
      </c>
      <c r="AU513" s="17" t="s">
        <v>87</v>
      </c>
    </row>
    <row r="514" spans="2:65" s="12" customFormat="1" ht="11.25">
      <c r="B514" s="149"/>
      <c r="D514" s="145" t="s">
        <v>144</v>
      </c>
      <c r="E514" s="150" t="s">
        <v>1</v>
      </c>
      <c r="F514" s="151" t="s">
        <v>703</v>
      </c>
      <c r="H514" s="150" t="s">
        <v>1</v>
      </c>
      <c r="I514" s="152"/>
      <c r="L514" s="149"/>
      <c r="M514" s="153"/>
      <c r="T514" s="154"/>
      <c r="AT514" s="150" t="s">
        <v>144</v>
      </c>
      <c r="AU514" s="150" t="s">
        <v>87</v>
      </c>
      <c r="AV514" s="12" t="s">
        <v>21</v>
      </c>
      <c r="AW514" s="12" t="s">
        <v>35</v>
      </c>
      <c r="AX514" s="12" t="s">
        <v>78</v>
      </c>
      <c r="AY514" s="150" t="s">
        <v>133</v>
      </c>
    </row>
    <row r="515" spans="2:65" s="13" customFormat="1" ht="11.25">
      <c r="B515" s="155"/>
      <c r="D515" s="145" t="s">
        <v>144</v>
      </c>
      <c r="E515" s="156" t="s">
        <v>1</v>
      </c>
      <c r="F515" s="157" t="s">
        <v>87</v>
      </c>
      <c r="H515" s="158">
        <v>2</v>
      </c>
      <c r="I515" s="159"/>
      <c r="L515" s="155"/>
      <c r="M515" s="160"/>
      <c r="T515" s="161"/>
      <c r="AT515" s="156" t="s">
        <v>144</v>
      </c>
      <c r="AU515" s="156" t="s">
        <v>87</v>
      </c>
      <c r="AV515" s="13" t="s">
        <v>87</v>
      </c>
      <c r="AW515" s="13" t="s">
        <v>35</v>
      </c>
      <c r="AX515" s="13" t="s">
        <v>21</v>
      </c>
      <c r="AY515" s="156" t="s">
        <v>133</v>
      </c>
    </row>
    <row r="516" spans="2:65" s="11" customFormat="1" ht="22.9" customHeight="1">
      <c r="B516" s="120"/>
      <c r="D516" s="121" t="s">
        <v>77</v>
      </c>
      <c r="E516" s="130" t="s">
        <v>190</v>
      </c>
      <c r="F516" s="130" t="s">
        <v>704</v>
      </c>
      <c r="I516" s="123"/>
      <c r="J516" s="131">
        <f>BK516</f>
        <v>0</v>
      </c>
      <c r="L516" s="120"/>
      <c r="M516" s="125"/>
      <c r="P516" s="126">
        <f>SUM(P517:P703)</f>
        <v>0</v>
      </c>
      <c r="R516" s="126">
        <f>SUM(R517:R703)</f>
        <v>402.59484073700003</v>
      </c>
      <c r="T516" s="127">
        <f>SUM(T517:T703)</f>
        <v>29.683920000000001</v>
      </c>
      <c r="AR516" s="121" t="s">
        <v>21</v>
      </c>
      <c r="AT516" s="128" t="s">
        <v>77</v>
      </c>
      <c r="AU516" s="128" t="s">
        <v>21</v>
      </c>
      <c r="AY516" s="121" t="s">
        <v>133</v>
      </c>
      <c r="BK516" s="129">
        <f>SUM(BK517:BK703)</f>
        <v>0</v>
      </c>
    </row>
    <row r="517" spans="2:65" s="1" customFormat="1" ht="37.9" customHeight="1">
      <c r="B517" s="32"/>
      <c r="C517" s="132" t="s">
        <v>705</v>
      </c>
      <c r="D517" s="132" t="s">
        <v>135</v>
      </c>
      <c r="E517" s="133" t="s">
        <v>706</v>
      </c>
      <c r="F517" s="134" t="s">
        <v>707</v>
      </c>
      <c r="G517" s="135" t="s">
        <v>198</v>
      </c>
      <c r="H517" s="136">
        <v>4.5</v>
      </c>
      <c r="I517" s="137"/>
      <c r="J517" s="138">
        <f>ROUND(I517*H517,2)</f>
        <v>0</v>
      </c>
      <c r="K517" s="134" t="s">
        <v>1</v>
      </c>
      <c r="L517" s="32"/>
      <c r="M517" s="139" t="s">
        <v>1</v>
      </c>
      <c r="N517" s="140" t="s">
        <v>43</v>
      </c>
      <c r="P517" s="141">
        <f>O517*H517</f>
        <v>0</v>
      </c>
      <c r="Q517" s="141">
        <v>0</v>
      </c>
      <c r="R517" s="141">
        <f>Q517*H517</f>
        <v>0</v>
      </c>
      <c r="S517" s="141">
        <v>0</v>
      </c>
      <c r="T517" s="142">
        <f>S517*H517</f>
        <v>0</v>
      </c>
      <c r="AR517" s="143" t="s">
        <v>140</v>
      </c>
      <c r="AT517" s="143" t="s">
        <v>135</v>
      </c>
      <c r="AU517" s="143" t="s">
        <v>87</v>
      </c>
      <c r="AY517" s="17" t="s">
        <v>133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7" t="s">
        <v>21</v>
      </c>
      <c r="BK517" s="144">
        <f>ROUND(I517*H517,2)</f>
        <v>0</v>
      </c>
      <c r="BL517" s="17" t="s">
        <v>140</v>
      </c>
      <c r="BM517" s="143" t="s">
        <v>708</v>
      </c>
    </row>
    <row r="518" spans="2:65" s="1" customFormat="1" ht="19.5">
      <c r="B518" s="32"/>
      <c r="D518" s="145" t="s">
        <v>142</v>
      </c>
      <c r="F518" s="146" t="s">
        <v>707</v>
      </c>
      <c r="I518" s="147"/>
      <c r="L518" s="32"/>
      <c r="M518" s="148"/>
      <c r="T518" s="56"/>
      <c r="AT518" s="17" t="s">
        <v>142</v>
      </c>
      <c r="AU518" s="17" t="s">
        <v>87</v>
      </c>
    </row>
    <row r="519" spans="2:65" s="12" customFormat="1" ht="11.25">
      <c r="B519" s="149"/>
      <c r="D519" s="145" t="s">
        <v>144</v>
      </c>
      <c r="E519" s="150" t="s">
        <v>1</v>
      </c>
      <c r="F519" s="151" t="s">
        <v>709</v>
      </c>
      <c r="H519" s="150" t="s">
        <v>1</v>
      </c>
      <c r="I519" s="152"/>
      <c r="L519" s="149"/>
      <c r="M519" s="153"/>
      <c r="T519" s="154"/>
      <c r="AT519" s="150" t="s">
        <v>144</v>
      </c>
      <c r="AU519" s="150" t="s">
        <v>87</v>
      </c>
      <c r="AV519" s="12" t="s">
        <v>21</v>
      </c>
      <c r="AW519" s="12" t="s">
        <v>35</v>
      </c>
      <c r="AX519" s="12" t="s">
        <v>78</v>
      </c>
      <c r="AY519" s="150" t="s">
        <v>133</v>
      </c>
    </row>
    <row r="520" spans="2:65" s="13" customFormat="1" ht="11.25">
      <c r="B520" s="155"/>
      <c r="D520" s="145" t="s">
        <v>144</v>
      </c>
      <c r="E520" s="156" t="s">
        <v>1</v>
      </c>
      <c r="F520" s="157" t="s">
        <v>710</v>
      </c>
      <c r="H520" s="158">
        <v>4.5</v>
      </c>
      <c r="I520" s="159"/>
      <c r="L520" s="155"/>
      <c r="M520" s="160"/>
      <c r="T520" s="161"/>
      <c r="AT520" s="156" t="s">
        <v>144</v>
      </c>
      <c r="AU520" s="156" t="s">
        <v>87</v>
      </c>
      <c r="AV520" s="13" t="s">
        <v>87</v>
      </c>
      <c r="AW520" s="13" t="s">
        <v>35</v>
      </c>
      <c r="AX520" s="13" t="s">
        <v>21</v>
      </c>
      <c r="AY520" s="156" t="s">
        <v>133</v>
      </c>
    </row>
    <row r="521" spans="2:65" s="1" customFormat="1" ht="16.5" customHeight="1">
      <c r="B521" s="32"/>
      <c r="C521" s="132" t="s">
        <v>711</v>
      </c>
      <c r="D521" s="132" t="s">
        <v>135</v>
      </c>
      <c r="E521" s="133" t="s">
        <v>712</v>
      </c>
      <c r="F521" s="134" t="s">
        <v>713</v>
      </c>
      <c r="G521" s="135" t="s">
        <v>149</v>
      </c>
      <c r="H521" s="136">
        <v>58</v>
      </c>
      <c r="I521" s="137"/>
      <c r="J521" s="138">
        <f>ROUND(I521*H521,2)</f>
        <v>0</v>
      </c>
      <c r="K521" s="134" t="s">
        <v>1</v>
      </c>
      <c r="L521" s="32"/>
      <c r="M521" s="139" t="s">
        <v>1</v>
      </c>
      <c r="N521" s="140" t="s">
        <v>43</v>
      </c>
      <c r="P521" s="141">
        <f>O521*H521</f>
        <v>0</v>
      </c>
      <c r="Q521" s="141">
        <v>6.0000000000000001E-3</v>
      </c>
      <c r="R521" s="141">
        <f>Q521*H521</f>
        <v>0.34800000000000003</v>
      </c>
      <c r="S521" s="141">
        <v>0</v>
      </c>
      <c r="T521" s="142">
        <f>S521*H521</f>
        <v>0</v>
      </c>
      <c r="AR521" s="143" t="s">
        <v>140</v>
      </c>
      <c r="AT521" s="143" t="s">
        <v>135</v>
      </c>
      <c r="AU521" s="143" t="s">
        <v>87</v>
      </c>
      <c r="AY521" s="17" t="s">
        <v>133</v>
      </c>
      <c r="BE521" s="144">
        <f>IF(N521="základní",J521,0)</f>
        <v>0</v>
      </c>
      <c r="BF521" s="144">
        <f>IF(N521="snížená",J521,0)</f>
        <v>0</v>
      </c>
      <c r="BG521" s="144">
        <f>IF(N521="zákl. přenesená",J521,0)</f>
        <v>0</v>
      </c>
      <c r="BH521" s="144">
        <f>IF(N521="sníž. přenesená",J521,0)</f>
        <v>0</v>
      </c>
      <c r="BI521" s="144">
        <f>IF(N521="nulová",J521,0)</f>
        <v>0</v>
      </c>
      <c r="BJ521" s="17" t="s">
        <v>21</v>
      </c>
      <c r="BK521" s="144">
        <f>ROUND(I521*H521,2)</f>
        <v>0</v>
      </c>
      <c r="BL521" s="17" t="s">
        <v>140</v>
      </c>
      <c r="BM521" s="143" t="s">
        <v>714</v>
      </c>
    </row>
    <row r="522" spans="2:65" s="1" customFormat="1" ht="11.25">
      <c r="B522" s="32"/>
      <c r="D522" s="145" t="s">
        <v>142</v>
      </c>
      <c r="F522" s="146" t="s">
        <v>715</v>
      </c>
      <c r="I522" s="147"/>
      <c r="L522" s="32"/>
      <c r="M522" s="148"/>
      <c r="T522" s="56"/>
      <c r="AT522" s="17" t="s">
        <v>142</v>
      </c>
      <c r="AU522" s="17" t="s">
        <v>87</v>
      </c>
    </row>
    <row r="523" spans="2:65" s="12" customFormat="1" ht="11.25">
      <c r="B523" s="149"/>
      <c r="D523" s="145" t="s">
        <v>144</v>
      </c>
      <c r="E523" s="150" t="s">
        <v>1</v>
      </c>
      <c r="F523" s="151" t="s">
        <v>716</v>
      </c>
      <c r="H523" s="150" t="s">
        <v>1</v>
      </c>
      <c r="I523" s="152"/>
      <c r="L523" s="149"/>
      <c r="M523" s="153"/>
      <c r="T523" s="154"/>
      <c r="AT523" s="150" t="s">
        <v>144</v>
      </c>
      <c r="AU523" s="150" t="s">
        <v>87</v>
      </c>
      <c r="AV523" s="12" t="s">
        <v>21</v>
      </c>
      <c r="AW523" s="12" t="s">
        <v>35</v>
      </c>
      <c r="AX523" s="12" t="s">
        <v>78</v>
      </c>
      <c r="AY523" s="150" t="s">
        <v>133</v>
      </c>
    </row>
    <row r="524" spans="2:65" s="13" customFormat="1" ht="11.25">
      <c r="B524" s="155"/>
      <c r="D524" s="145" t="s">
        <v>144</v>
      </c>
      <c r="E524" s="156" t="s">
        <v>1</v>
      </c>
      <c r="F524" s="157" t="s">
        <v>508</v>
      </c>
      <c r="H524" s="158">
        <v>58</v>
      </c>
      <c r="I524" s="159"/>
      <c r="L524" s="155"/>
      <c r="M524" s="160"/>
      <c r="T524" s="161"/>
      <c r="AT524" s="156" t="s">
        <v>144</v>
      </c>
      <c r="AU524" s="156" t="s">
        <v>87</v>
      </c>
      <c r="AV524" s="13" t="s">
        <v>87</v>
      </c>
      <c r="AW524" s="13" t="s">
        <v>35</v>
      </c>
      <c r="AX524" s="13" t="s">
        <v>21</v>
      </c>
      <c r="AY524" s="156" t="s">
        <v>133</v>
      </c>
    </row>
    <row r="525" spans="2:65" s="1" customFormat="1" ht="33" customHeight="1">
      <c r="B525" s="32"/>
      <c r="C525" s="177" t="s">
        <v>717</v>
      </c>
      <c r="D525" s="177" t="s">
        <v>293</v>
      </c>
      <c r="E525" s="178" t="s">
        <v>718</v>
      </c>
      <c r="F525" s="179" t="s">
        <v>719</v>
      </c>
      <c r="G525" s="180" t="s">
        <v>149</v>
      </c>
      <c r="H525" s="181">
        <v>58</v>
      </c>
      <c r="I525" s="182"/>
      <c r="J525" s="183">
        <f>ROUND(I525*H525,2)</f>
        <v>0</v>
      </c>
      <c r="K525" s="179" t="s">
        <v>1</v>
      </c>
      <c r="L525" s="184"/>
      <c r="M525" s="185" t="s">
        <v>1</v>
      </c>
      <c r="N525" s="186" t="s">
        <v>43</v>
      </c>
      <c r="P525" s="141">
        <f>O525*H525</f>
        <v>0</v>
      </c>
      <c r="Q525" s="141">
        <v>1.0999999999999999E-2</v>
      </c>
      <c r="R525" s="141">
        <f>Q525*H525</f>
        <v>0.63800000000000001</v>
      </c>
      <c r="S525" s="141">
        <v>0</v>
      </c>
      <c r="T525" s="142">
        <f>S525*H525</f>
        <v>0</v>
      </c>
      <c r="AR525" s="143" t="s">
        <v>183</v>
      </c>
      <c r="AT525" s="143" t="s">
        <v>293</v>
      </c>
      <c r="AU525" s="143" t="s">
        <v>87</v>
      </c>
      <c r="AY525" s="17" t="s">
        <v>133</v>
      </c>
      <c r="BE525" s="144">
        <f>IF(N525="základní",J525,0)</f>
        <v>0</v>
      </c>
      <c r="BF525" s="144">
        <f>IF(N525="snížená",J525,0)</f>
        <v>0</v>
      </c>
      <c r="BG525" s="144">
        <f>IF(N525="zákl. přenesená",J525,0)</f>
        <v>0</v>
      </c>
      <c r="BH525" s="144">
        <f>IF(N525="sníž. přenesená",J525,0)</f>
        <v>0</v>
      </c>
      <c r="BI525" s="144">
        <f>IF(N525="nulová",J525,0)</f>
        <v>0</v>
      </c>
      <c r="BJ525" s="17" t="s">
        <v>21</v>
      </c>
      <c r="BK525" s="144">
        <f>ROUND(I525*H525,2)</f>
        <v>0</v>
      </c>
      <c r="BL525" s="17" t="s">
        <v>140</v>
      </c>
      <c r="BM525" s="143" t="s">
        <v>720</v>
      </c>
    </row>
    <row r="526" spans="2:65" s="1" customFormat="1" ht="11.25">
      <c r="B526" s="32"/>
      <c r="D526" s="145" t="s">
        <v>142</v>
      </c>
      <c r="F526" s="146" t="s">
        <v>721</v>
      </c>
      <c r="I526" s="147"/>
      <c r="L526" s="32"/>
      <c r="M526" s="148"/>
      <c r="T526" s="56"/>
      <c r="AT526" s="17" t="s">
        <v>142</v>
      </c>
      <c r="AU526" s="17" t="s">
        <v>87</v>
      </c>
    </row>
    <row r="527" spans="2:65" s="1" customFormat="1" ht="16.5" customHeight="1">
      <c r="B527" s="32"/>
      <c r="C527" s="132" t="s">
        <v>722</v>
      </c>
      <c r="D527" s="132" t="s">
        <v>135</v>
      </c>
      <c r="E527" s="133" t="s">
        <v>723</v>
      </c>
      <c r="F527" s="134" t="s">
        <v>724</v>
      </c>
      <c r="G527" s="135" t="s">
        <v>198</v>
      </c>
      <c r="H527" s="136">
        <v>125</v>
      </c>
      <c r="I527" s="137"/>
      <c r="J527" s="138">
        <f>ROUND(I527*H527,2)</f>
        <v>0</v>
      </c>
      <c r="K527" s="134" t="s">
        <v>1</v>
      </c>
      <c r="L527" s="32"/>
      <c r="M527" s="139" t="s">
        <v>1</v>
      </c>
      <c r="N527" s="140" t="s">
        <v>43</v>
      </c>
      <c r="P527" s="141">
        <f>O527*H527</f>
        <v>0</v>
      </c>
      <c r="Q527" s="141">
        <v>0</v>
      </c>
      <c r="R527" s="141">
        <f>Q527*H527</f>
        <v>0</v>
      </c>
      <c r="S527" s="141">
        <v>0</v>
      </c>
      <c r="T527" s="142">
        <f>S527*H527</f>
        <v>0</v>
      </c>
      <c r="AR527" s="143" t="s">
        <v>140</v>
      </c>
      <c r="AT527" s="143" t="s">
        <v>135</v>
      </c>
      <c r="AU527" s="143" t="s">
        <v>87</v>
      </c>
      <c r="AY527" s="17" t="s">
        <v>133</v>
      </c>
      <c r="BE527" s="144">
        <f>IF(N527="základní",J527,0)</f>
        <v>0</v>
      </c>
      <c r="BF527" s="144">
        <f>IF(N527="snížená",J527,0)</f>
        <v>0</v>
      </c>
      <c r="BG527" s="144">
        <f>IF(N527="zákl. přenesená",J527,0)</f>
        <v>0</v>
      </c>
      <c r="BH527" s="144">
        <f>IF(N527="sníž. přenesená",J527,0)</f>
        <v>0</v>
      </c>
      <c r="BI527" s="144">
        <f>IF(N527="nulová",J527,0)</f>
        <v>0</v>
      </c>
      <c r="BJ527" s="17" t="s">
        <v>21</v>
      </c>
      <c r="BK527" s="144">
        <f>ROUND(I527*H527,2)</f>
        <v>0</v>
      </c>
      <c r="BL527" s="17" t="s">
        <v>140</v>
      </c>
      <c r="BM527" s="143" t="s">
        <v>725</v>
      </c>
    </row>
    <row r="528" spans="2:65" s="1" customFormat="1" ht="11.25">
      <c r="B528" s="32"/>
      <c r="D528" s="145" t="s">
        <v>142</v>
      </c>
      <c r="F528" s="146" t="s">
        <v>726</v>
      </c>
      <c r="I528" s="147"/>
      <c r="L528" s="32"/>
      <c r="M528" s="148"/>
      <c r="T528" s="56"/>
      <c r="AT528" s="17" t="s">
        <v>142</v>
      </c>
      <c r="AU528" s="17" t="s">
        <v>87</v>
      </c>
    </row>
    <row r="529" spans="2:65" s="12" customFormat="1" ht="11.25">
      <c r="B529" s="149"/>
      <c r="D529" s="145" t="s">
        <v>144</v>
      </c>
      <c r="E529" s="150" t="s">
        <v>1</v>
      </c>
      <c r="F529" s="151" t="s">
        <v>727</v>
      </c>
      <c r="H529" s="150" t="s">
        <v>1</v>
      </c>
      <c r="I529" s="152"/>
      <c r="L529" s="149"/>
      <c r="M529" s="153"/>
      <c r="T529" s="154"/>
      <c r="AT529" s="150" t="s">
        <v>144</v>
      </c>
      <c r="AU529" s="150" t="s">
        <v>87</v>
      </c>
      <c r="AV529" s="12" t="s">
        <v>21</v>
      </c>
      <c r="AW529" s="12" t="s">
        <v>35</v>
      </c>
      <c r="AX529" s="12" t="s">
        <v>78</v>
      </c>
      <c r="AY529" s="150" t="s">
        <v>133</v>
      </c>
    </row>
    <row r="530" spans="2:65" s="13" customFormat="1" ht="11.25">
      <c r="B530" s="155"/>
      <c r="D530" s="145" t="s">
        <v>144</v>
      </c>
      <c r="E530" s="156" t="s">
        <v>1</v>
      </c>
      <c r="F530" s="157" t="s">
        <v>728</v>
      </c>
      <c r="H530" s="158">
        <v>125</v>
      </c>
      <c r="I530" s="159"/>
      <c r="L530" s="155"/>
      <c r="M530" s="160"/>
      <c r="T530" s="161"/>
      <c r="AT530" s="156" t="s">
        <v>144</v>
      </c>
      <c r="AU530" s="156" t="s">
        <v>87</v>
      </c>
      <c r="AV530" s="13" t="s">
        <v>87</v>
      </c>
      <c r="AW530" s="13" t="s">
        <v>35</v>
      </c>
      <c r="AX530" s="13" t="s">
        <v>21</v>
      </c>
      <c r="AY530" s="156" t="s">
        <v>133</v>
      </c>
    </row>
    <row r="531" spans="2:65" s="1" customFormat="1" ht="16.5" customHeight="1">
      <c r="B531" s="32"/>
      <c r="C531" s="177" t="s">
        <v>729</v>
      </c>
      <c r="D531" s="177" t="s">
        <v>293</v>
      </c>
      <c r="E531" s="178" t="s">
        <v>730</v>
      </c>
      <c r="F531" s="179" t="s">
        <v>731</v>
      </c>
      <c r="G531" s="180" t="s">
        <v>198</v>
      </c>
      <c r="H531" s="181">
        <v>125</v>
      </c>
      <c r="I531" s="182"/>
      <c r="J531" s="183">
        <f>ROUND(I531*H531,2)</f>
        <v>0</v>
      </c>
      <c r="K531" s="179" t="s">
        <v>1</v>
      </c>
      <c r="L531" s="184"/>
      <c r="M531" s="185" t="s">
        <v>1</v>
      </c>
      <c r="N531" s="186" t="s">
        <v>43</v>
      </c>
      <c r="P531" s="141">
        <f>O531*H531</f>
        <v>0</v>
      </c>
      <c r="Q531" s="141">
        <v>0.185</v>
      </c>
      <c r="R531" s="141">
        <f>Q531*H531</f>
        <v>23.125</v>
      </c>
      <c r="S531" s="141">
        <v>0</v>
      </c>
      <c r="T531" s="142">
        <f>S531*H531</f>
        <v>0</v>
      </c>
      <c r="AR531" s="143" t="s">
        <v>183</v>
      </c>
      <c r="AT531" s="143" t="s">
        <v>293</v>
      </c>
      <c r="AU531" s="143" t="s">
        <v>87</v>
      </c>
      <c r="AY531" s="17" t="s">
        <v>133</v>
      </c>
      <c r="BE531" s="144">
        <f>IF(N531="základní",J531,0)</f>
        <v>0</v>
      </c>
      <c r="BF531" s="144">
        <f>IF(N531="snížená",J531,0)</f>
        <v>0</v>
      </c>
      <c r="BG531" s="144">
        <f>IF(N531="zákl. přenesená",J531,0)</f>
        <v>0</v>
      </c>
      <c r="BH531" s="144">
        <f>IF(N531="sníž. přenesená",J531,0)</f>
        <v>0</v>
      </c>
      <c r="BI531" s="144">
        <f>IF(N531="nulová",J531,0)</f>
        <v>0</v>
      </c>
      <c r="BJ531" s="17" t="s">
        <v>21</v>
      </c>
      <c r="BK531" s="144">
        <f>ROUND(I531*H531,2)</f>
        <v>0</v>
      </c>
      <c r="BL531" s="17" t="s">
        <v>140</v>
      </c>
      <c r="BM531" s="143" t="s">
        <v>732</v>
      </c>
    </row>
    <row r="532" spans="2:65" s="1" customFormat="1" ht="11.25">
      <c r="B532" s="32"/>
      <c r="D532" s="145" t="s">
        <v>142</v>
      </c>
      <c r="F532" s="146" t="s">
        <v>731</v>
      </c>
      <c r="I532" s="147"/>
      <c r="L532" s="32"/>
      <c r="M532" s="148"/>
      <c r="T532" s="56"/>
      <c r="AT532" s="17" t="s">
        <v>142</v>
      </c>
      <c r="AU532" s="17" t="s">
        <v>87</v>
      </c>
    </row>
    <row r="533" spans="2:65" s="1" customFormat="1" ht="16.5" customHeight="1">
      <c r="B533" s="32"/>
      <c r="C533" s="132" t="s">
        <v>733</v>
      </c>
      <c r="D533" s="132" t="s">
        <v>135</v>
      </c>
      <c r="E533" s="133" t="s">
        <v>734</v>
      </c>
      <c r="F533" s="134" t="s">
        <v>735</v>
      </c>
      <c r="G533" s="135" t="s">
        <v>265</v>
      </c>
      <c r="H533" s="136">
        <v>1</v>
      </c>
      <c r="I533" s="137"/>
      <c r="J533" s="138">
        <f>ROUND(I533*H533,2)</f>
        <v>0</v>
      </c>
      <c r="K533" s="134" t="s">
        <v>1</v>
      </c>
      <c r="L533" s="32"/>
      <c r="M533" s="139" t="s">
        <v>1</v>
      </c>
      <c r="N533" s="140" t="s">
        <v>43</v>
      </c>
      <c r="P533" s="141">
        <f>O533*H533</f>
        <v>0</v>
      </c>
      <c r="Q533" s="141">
        <v>0</v>
      </c>
      <c r="R533" s="141">
        <f>Q533*H533</f>
        <v>0</v>
      </c>
      <c r="S533" s="141">
        <v>0</v>
      </c>
      <c r="T533" s="142">
        <f>S533*H533</f>
        <v>0</v>
      </c>
      <c r="AR533" s="143" t="s">
        <v>140</v>
      </c>
      <c r="AT533" s="143" t="s">
        <v>135</v>
      </c>
      <c r="AU533" s="143" t="s">
        <v>87</v>
      </c>
      <c r="AY533" s="17" t="s">
        <v>133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7" t="s">
        <v>21</v>
      </c>
      <c r="BK533" s="144">
        <f>ROUND(I533*H533,2)</f>
        <v>0</v>
      </c>
      <c r="BL533" s="17" t="s">
        <v>140</v>
      </c>
      <c r="BM533" s="143" t="s">
        <v>736</v>
      </c>
    </row>
    <row r="534" spans="2:65" s="1" customFormat="1" ht="11.25">
      <c r="B534" s="32"/>
      <c r="D534" s="145" t="s">
        <v>142</v>
      </c>
      <c r="F534" s="146" t="s">
        <v>735</v>
      </c>
      <c r="I534" s="147"/>
      <c r="L534" s="32"/>
      <c r="M534" s="148"/>
      <c r="T534" s="56"/>
      <c r="AT534" s="17" t="s">
        <v>142</v>
      </c>
      <c r="AU534" s="17" t="s">
        <v>87</v>
      </c>
    </row>
    <row r="535" spans="2:65" s="1" customFormat="1" ht="16.5" customHeight="1">
      <c r="B535" s="32"/>
      <c r="C535" s="132" t="s">
        <v>737</v>
      </c>
      <c r="D535" s="132" t="s">
        <v>135</v>
      </c>
      <c r="E535" s="133" t="s">
        <v>738</v>
      </c>
      <c r="F535" s="134" t="s">
        <v>739</v>
      </c>
      <c r="G535" s="135" t="s">
        <v>265</v>
      </c>
      <c r="H535" s="136">
        <v>1</v>
      </c>
      <c r="I535" s="137"/>
      <c r="J535" s="138">
        <f>ROUND(I535*H535,2)</f>
        <v>0</v>
      </c>
      <c r="K535" s="134" t="s">
        <v>1</v>
      </c>
      <c r="L535" s="32"/>
      <c r="M535" s="139" t="s">
        <v>1</v>
      </c>
      <c r="N535" s="140" t="s">
        <v>43</v>
      </c>
      <c r="P535" s="141">
        <f>O535*H535</f>
        <v>0</v>
      </c>
      <c r="Q535" s="141">
        <v>0</v>
      </c>
      <c r="R535" s="141">
        <f>Q535*H535</f>
        <v>0</v>
      </c>
      <c r="S535" s="141">
        <v>0</v>
      </c>
      <c r="T535" s="142">
        <f>S535*H535</f>
        <v>0</v>
      </c>
      <c r="AR535" s="143" t="s">
        <v>140</v>
      </c>
      <c r="AT535" s="143" t="s">
        <v>135</v>
      </c>
      <c r="AU535" s="143" t="s">
        <v>87</v>
      </c>
      <c r="AY535" s="17" t="s">
        <v>133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7" t="s">
        <v>21</v>
      </c>
      <c r="BK535" s="144">
        <f>ROUND(I535*H535,2)</f>
        <v>0</v>
      </c>
      <c r="BL535" s="17" t="s">
        <v>140</v>
      </c>
      <c r="BM535" s="143" t="s">
        <v>740</v>
      </c>
    </row>
    <row r="536" spans="2:65" s="1" customFormat="1" ht="11.25">
      <c r="B536" s="32"/>
      <c r="D536" s="145" t="s">
        <v>142</v>
      </c>
      <c r="F536" s="146" t="s">
        <v>739</v>
      </c>
      <c r="I536" s="147"/>
      <c r="L536" s="32"/>
      <c r="M536" s="148"/>
      <c r="T536" s="56"/>
      <c r="AT536" s="17" t="s">
        <v>142</v>
      </c>
      <c r="AU536" s="17" t="s">
        <v>87</v>
      </c>
    </row>
    <row r="537" spans="2:65" s="1" customFormat="1" ht="16.5" customHeight="1">
      <c r="B537" s="32"/>
      <c r="C537" s="132" t="s">
        <v>741</v>
      </c>
      <c r="D537" s="132" t="s">
        <v>135</v>
      </c>
      <c r="E537" s="133" t="s">
        <v>742</v>
      </c>
      <c r="F537" s="134" t="s">
        <v>743</v>
      </c>
      <c r="G537" s="135" t="s">
        <v>149</v>
      </c>
      <c r="H537" s="136">
        <v>1</v>
      </c>
      <c r="I537" s="137"/>
      <c r="J537" s="138">
        <f>ROUND(I537*H537,2)</f>
        <v>0</v>
      </c>
      <c r="K537" s="134" t="s">
        <v>1</v>
      </c>
      <c r="L537" s="32"/>
      <c r="M537" s="139" t="s">
        <v>1</v>
      </c>
      <c r="N537" s="140" t="s">
        <v>43</v>
      </c>
      <c r="P537" s="141">
        <f>O537*H537</f>
        <v>0</v>
      </c>
      <c r="Q537" s="141">
        <v>0</v>
      </c>
      <c r="R537" s="141">
        <f>Q537*H537</f>
        <v>0</v>
      </c>
      <c r="S537" s="141">
        <v>0</v>
      </c>
      <c r="T537" s="142">
        <f>S537*H537</f>
        <v>0</v>
      </c>
      <c r="AR537" s="143" t="s">
        <v>140</v>
      </c>
      <c r="AT537" s="143" t="s">
        <v>135</v>
      </c>
      <c r="AU537" s="143" t="s">
        <v>87</v>
      </c>
      <c r="AY537" s="17" t="s">
        <v>133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21</v>
      </c>
      <c r="BK537" s="144">
        <f>ROUND(I537*H537,2)</f>
        <v>0</v>
      </c>
      <c r="BL537" s="17" t="s">
        <v>140</v>
      </c>
      <c r="BM537" s="143" t="s">
        <v>744</v>
      </c>
    </row>
    <row r="538" spans="2:65" s="1" customFormat="1" ht="11.25">
      <c r="B538" s="32"/>
      <c r="D538" s="145" t="s">
        <v>142</v>
      </c>
      <c r="F538" s="146" t="s">
        <v>743</v>
      </c>
      <c r="I538" s="147"/>
      <c r="L538" s="32"/>
      <c r="M538" s="148"/>
      <c r="T538" s="56"/>
      <c r="AT538" s="17" t="s">
        <v>142</v>
      </c>
      <c r="AU538" s="17" t="s">
        <v>87</v>
      </c>
    </row>
    <row r="539" spans="2:65" s="1" customFormat="1" ht="24.2" customHeight="1">
      <c r="B539" s="32"/>
      <c r="C539" s="132" t="s">
        <v>745</v>
      </c>
      <c r="D539" s="132" t="s">
        <v>135</v>
      </c>
      <c r="E539" s="133" t="s">
        <v>746</v>
      </c>
      <c r="F539" s="134" t="s">
        <v>747</v>
      </c>
      <c r="G539" s="135" t="s">
        <v>149</v>
      </c>
      <c r="H539" s="136">
        <v>48</v>
      </c>
      <c r="I539" s="137"/>
      <c r="J539" s="138">
        <f>ROUND(I539*H539,2)</f>
        <v>0</v>
      </c>
      <c r="K539" s="134" t="s">
        <v>139</v>
      </c>
      <c r="L539" s="32"/>
      <c r="M539" s="139" t="s">
        <v>1</v>
      </c>
      <c r="N539" s="140" t="s">
        <v>43</v>
      </c>
      <c r="P539" s="141">
        <f>O539*H539</f>
        <v>0</v>
      </c>
      <c r="Q539" s="141">
        <v>6.9999999999999999E-4</v>
      </c>
      <c r="R539" s="141">
        <f>Q539*H539</f>
        <v>3.3599999999999998E-2</v>
      </c>
      <c r="S539" s="141">
        <v>0</v>
      </c>
      <c r="T539" s="142">
        <f>S539*H539</f>
        <v>0</v>
      </c>
      <c r="AR539" s="143" t="s">
        <v>140</v>
      </c>
      <c r="AT539" s="143" t="s">
        <v>135</v>
      </c>
      <c r="AU539" s="143" t="s">
        <v>87</v>
      </c>
      <c r="AY539" s="17" t="s">
        <v>133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7" t="s">
        <v>21</v>
      </c>
      <c r="BK539" s="144">
        <f>ROUND(I539*H539,2)</f>
        <v>0</v>
      </c>
      <c r="BL539" s="17" t="s">
        <v>140</v>
      </c>
      <c r="BM539" s="143" t="s">
        <v>748</v>
      </c>
    </row>
    <row r="540" spans="2:65" s="1" customFormat="1" ht="19.5">
      <c r="B540" s="32"/>
      <c r="D540" s="145" t="s">
        <v>142</v>
      </c>
      <c r="F540" s="146" t="s">
        <v>747</v>
      </c>
      <c r="I540" s="147"/>
      <c r="L540" s="32"/>
      <c r="M540" s="148"/>
      <c r="T540" s="56"/>
      <c r="AT540" s="17" t="s">
        <v>142</v>
      </c>
      <c r="AU540" s="17" t="s">
        <v>87</v>
      </c>
    </row>
    <row r="541" spans="2:65" s="1" customFormat="1" ht="19.5">
      <c r="B541" s="32"/>
      <c r="D541" s="145" t="s">
        <v>267</v>
      </c>
      <c r="F541" s="169" t="s">
        <v>749</v>
      </c>
      <c r="I541" s="147"/>
      <c r="L541" s="32"/>
      <c r="M541" s="148"/>
      <c r="T541" s="56"/>
      <c r="AT541" s="17" t="s">
        <v>267</v>
      </c>
      <c r="AU541" s="17" t="s">
        <v>87</v>
      </c>
    </row>
    <row r="542" spans="2:65" s="1" customFormat="1" ht="24.2" customHeight="1">
      <c r="B542" s="32"/>
      <c r="C542" s="177" t="s">
        <v>750</v>
      </c>
      <c r="D542" s="177" t="s">
        <v>293</v>
      </c>
      <c r="E542" s="178" t="s">
        <v>751</v>
      </c>
      <c r="F542" s="179" t="s">
        <v>752</v>
      </c>
      <c r="G542" s="180" t="s">
        <v>149</v>
      </c>
      <c r="H542" s="181">
        <v>17</v>
      </c>
      <c r="I542" s="182"/>
      <c r="J542" s="183">
        <f>ROUND(I542*H542,2)</f>
        <v>0</v>
      </c>
      <c r="K542" s="179" t="s">
        <v>139</v>
      </c>
      <c r="L542" s="184"/>
      <c r="M542" s="185" t="s">
        <v>1</v>
      </c>
      <c r="N542" s="186" t="s">
        <v>43</v>
      </c>
      <c r="P542" s="141">
        <f>O542*H542</f>
        <v>0</v>
      </c>
      <c r="Q542" s="141">
        <v>4.0000000000000001E-3</v>
      </c>
      <c r="R542" s="141">
        <f>Q542*H542</f>
        <v>6.8000000000000005E-2</v>
      </c>
      <c r="S542" s="141">
        <v>0</v>
      </c>
      <c r="T542" s="142">
        <f>S542*H542</f>
        <v>0</v>
      </c>
      <c r="AR542" s="143" t="s">
        <v>183</v>
      </c>
      <c r="AT542" s="143" t="s">
        <v>293</v>
      </c>
      <c r="AU542" s="143" t="s">
        <v>87</v>
      </c>
      <c r="AY542" s="17" t="s">
        <v>133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21</v>
      </c>
      <c r="BK542" s="144">
        <f>ROUND(I542*H542,2)</f>
        <v>0</v>
      </c>
      <c r="BL542" s="17" t="s">
        <v>140</v>
      </c>
      <c r="BM542" s="143" t="s">
        <v>753</v>
      </c>
    </row>
    <row r="543" spans="2:65" s="1" customFormat="1" ht="19.5">
      <c r="B543" s="32"/>
      <c r="D543" s="145" t="s">
        <v>142</v>
      </c>
      <c r="F543" s="146" t="s">
        <v>754</v>
      </c>
      <c r="I543" s="147"/>
      <c r="L543" s="32"/>
      <c r="M543" s="148"/>
      <c r="T543" s="56"/>
      <c r="AT543" s="17" t="s">
        <v>142</v>
      </c>
      <c r="AU543" s="17" t="s">
        <v>87</v>
      </c>
    </row>
    <row r="544" spans="2:65" s="13" customFormat="1" ht="11.25">
      <c r="B544" s="155"/>
      <c r="D544" s="145" t="s">
        <v>144</v>
      </c>
      <c r="E544" s="156" t="s">
        <v>1</v>
      </c>
      <c r="F544" s="157" t="s">
        <v>755</v>
      </c>
      <c r="H544" s="158">
        <v>1</v>
      </c>
      <c r="I544" s="159"/>
      <c r="L544" s="155"/>
      <c r="M544" s="160"/>
      <c r="T544" s="161"/>
      <c r="AT544" s="156" t="s">
        <v>144</v>
      </c>
      <c r="AU544" s="156" t="s">
        <v>87</v>
      </c>
      <c r="AV544" s="13" t="s">
        <v>87</v>
      </c>
      <c r="AW544" s="13" t="s">
        <v>35</v>
      </c>
      <c r="AX544" s="13" t="s">
        <v>78</v>
      </c>
      <c r="AY544" s="156" t="s">
        <v>133</v>
      </c>
    </row>
    <row r="545" spans="2:65" s="13" customFormat="1" ht="11.25">
      <c r="B545" s="155"/>
      <c r="D545" s="145" t="s">
        <v>144</v>
      </c>
      <c r="E545" s="156" t="s">
        <v>1</v>
      </c>
      <c r="F545" s="157" t="s">
        <v>756</v>
      </c>
      <c r="H545" s="158">
        <v>8</v>
      </c>
      <c r="I545" s="159"/>
      <c r="L545" s="155"/>
      <c r="M545" s="160"/>
      <c r="T545" s="161"/>
      <c r="AT545" s="156" t="s">
        <v>144</v>
      </c>
      <c r="AU545" s="156" t="s">
        <v>87</v>
      </c>
      <c r="AV545" s="13" t="s">
        <v>87</v>
      </c>
      <c r="AW545" s="13" t="s">
        <v>35</v>
      </c>
      <c r="AX545" s="13" t="s">
        <v>78</v>
      </c>
      <c r="AY545" s="156" t="s">
        <v>133</v>
      </c>
    </row>
    <row r="546" spans="2:65" s="13" customFormat="1" ht="11.25">
      <c r="B546" s="155"/>
      <c r="D546" s="145" t="s">
        <v>144</v>
      </c>
      <c r="E546" s="156" t="s">
        <v>1</v>
      </c>
      <c r="F546" s="157" t="s">
        <v>757</v>
      </c>
      <c r="H546" s="158">
        <v>8</v>
      </c>
      <c r="I546" s="159"/>
      <c r="L546" s="155"/>
      <c r="M546" s="160"/>
      <c r="T546" s="161"/>
      <c r="AT546" s="156" t="s">
        <v>144</v>
      </c>
      <c r="AU546" s="156" t="s">
        <v>87</v>
      </c>
      <c r="AV546" s="13" t="s">
        <v>87</v>
      </c>
      <c r="AW546" s="13" t="s">
        <v>35</v>
      </c>
      <c r="AX546" s="13" t="s">
        <v>78</v>
      </c>
      <c r="AY546" s="156" t="s">
        <v>133</v>
      </c>
    </row>
    <row r="547" spans="2:65" s="14" customFormat="1" ht="11.25">
      <c r="B547" s="162"/>
      <c r="D547" s="145" t="s">
        <v>144</v>
      </c>
      <c r="E547" s="163" t="s">
        <v>1</v>
      </c>
      <c r="F547" s="164" t="s">
        <v>203</v>
      </c>
      <c r="H547" s="165">
        <v>17</v>
      </c>
      <c r="I547" s="166"/>
      <c r="L547" s="162"/>
      <c r="M547" s="167"/>
      <c r="T547" s="168"/>
      <c r="AT547" s="163" t="s">
        <v>144</v>
      </c>
      <c r="AU547" s="163" t="s">
        <v>87</v>
      </c>
      <c r="AV547" s="14" t="s">
        <v>140</v>
      </c>
      <c r="AW547" s="14" t="s">
        <v>35</v>
      </c>
      <c r="AX547" s="14" t="s">
        <v>21</v>
      </c>
      <c r="AY547" s="163" t="s">
        <v>133</v>
      </c>
    </row>
    <row r="548" spans="2:65" s="1" customFormat="1" ht="21.75" customHeight="1">
      <c r="B548" s="32"/>
      <c r="C548" s="177" t="s">
        <v>758</v>
      </c>
      <c r="D548" s="177" t="s">
        <v>293</v>
      </c>
      <c r="E548" s="178" t="s">
        <v>759</v>
      </c>
      <c r="F548" s="179" t="s">
        <v>760</v>
      </c>
      <c r="G548" s="180" t="s">
        <v>149</v>
      </c>
      <c r="H548" s="181">
        <v>3</v>
      </c>
      <c r="I548" s="182"/>
      <c r="J548" s="183">
        <f>ROUND(I548*H548,2)</f>
        <v>0</v>
      </c>
      <c r="K548" s="179" t="s">
        <v>139</v>
      </c>
      <c r="L548" s="184"/>
      <c r="M548" s="185" t="s">
        <v>1</v>
      </c>
      <c r="N548" s="186" t="s">
        <v>43</v>
      </c>
      <c r="P548" s="141">
        <f>O548*H548</f>
        <v>0</v>
      </c>
      <c r="Q548" s="141">
        <v>4.0000000000000001E-3</v>
      </c>
      <c r="R548" s="141">
        <f>Q548*H548</f>
        <v>1.2E-2</v>
      </c>
      <c r="S548" s="141">
        <v>0</v>
      </c>
      <c r="T548" s="142">
        <f>S548*H548</f>
        <v>0</v>
      </c>
      <c r="AR548" s="143" t="s">
        <v>329</v>
      </c>
      <c r="AT548" s="143" t="s">
        <v>293</v>
      </c>
      <c r="AU548" s="143" t="s">
        <v>87</v>
      </c>
      <c r="AY548" s="17" t="s">
        <v>133</v>
      </c>
      <c r="BE548" s="144">
        <f>IF(N548="základní",J548,0)</f>
        <v>0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7" t="s">
        <v>21</v>
      </c>
      <c r="BK548" s="144">
        <f>ROUND(I548*H548,2)</f>
        <v>0</v>
      </c>
      <c r="BL548" s="17" t="s">
        <v>329</v>
      </c>
      <c r="BM548" s="143" t="s">
        <v>761</v>
      </c>
    </row>
    <row r="549" spans="2:65" s="1" customFormat="1" ht="11.25">
      <c r="B549" s="32"/>
      <c r="D549" s="145" t="s">
        <v>142</v>
      </c>
      <c r="F549" s="146" t="s">
        <v>762</v>
      </c>
      <c r="I549" s="147"/>
      <c r="L549" s="32"/>
      <c r="M549" s="148"/>
      <c r="T549" s="56"/>
      <c r="AT549" s="17" t="s">
        <v>142</v>
      </c>
      <c r="AU549" s="17" t="s">
        <v>87</v>
      </c>
    </row>
    <row r="550" spans="2:65" s="13" customFormat="1" ht="11.25">
      <c r="B550" s="155"/>
      <c r="D550" s="145" t="s">
        <v>144</v>
      </c>
      <c r="E550" s="156" t="s">
        <v>1</v>
      </c>
      <c r="F550" s="157" t="s">
        <v>763</v>
      </c>
      <c r="H550" s="158">
        <v>2</v>
      </c>
      <c r="I550" s="159"/>
      <c r="L550" s="155"/>
      <c r="M550" s="160"/>
      <c r="T550" s="161"/>
      <c r="AT550" s="156" t="s">
        <v>144</v>
      </c>
      <c r="AU550" s="156" t="s">
        <v>87</v>
      </c>
      <c r="AV550" s="13" t="s">
        <v>87</v>
      </c>
      <c r="AW550" s="13" t="s">
        <v>35</v>
      </c>
      <c r="AX550" s="13" t="s">
        <v>78</v>
      </c>
      <c r="AY550" s="156" t="s">
        <v>133</v>
      </c>
    </row>
    <row r="551" spans="2:65" s="13" customFormat="1" ht="11.25">
      <c r="B551" s="155"/>
      <c r="D551" s="145" t="s">
        <v>144</v>
      </c>
      <c r="E551" s="156" t="s">
        <v>1</v>
      </c>
      <c r="F551" s="157" t="s">
        <v>764</v>
      </c>
      <c r="H551" s="158">
        <v>1</v>
      </c>
      <c r="I551" s="159"/>
      <c r="L551" s="155"/>
      <c r="M551" s="160"/>
      <c r="T551" s="161"/>
      <c r="AT551" s="156" t="s">
        <v>144</v>
      </c>
      <c r="AU551" s="156" t="s">
        <v>87</v>
      </c>
      <c r="AV551" s="13" t="s">
        <v>87</v>
      </c>
      <c r="AW551" s="13" t="s">
        <v>35</v>
      </c>
      <c r="AX551" s="13" t="s">
        <v>78</v>
      </c>
      <c r="AY551" s="156" t="s">
        <v>133</v>
      </c>
    </row>
    <row r="552" spans="2:65" s="14" customFormat="1" ht="11.25">
      <c r="B552" s="162"/>
      <c r="D552" s="145" t="s">
        <v>144</v>
      </c>
      <c r="E552" s="163" t="s">
        <v>1</v>
      </c>
      <c r="F552" s="164" t="s">
        <v>203</v>
      </c>
      <c r="H552" s="165">
        <v>3</v>
      </c>
      <c r="I552" s="166"/>
      <c r="L552" s="162"/>
      <c r="M552" s="167"/>
      <c r="T552" s="168"/>
      <c r="AT552" s="163" t="s">
        <v>144</v>
      </c>
      <c r="AU552" s="163" t="s">
        <v>87</v>
      </c>
      <c r="AV552" s="14" t="s">
        <v>140</v>
      </c>
      <c r="AW552" s="14" t="s">
        <v>35</v>
      </c>
      <c r="AX552" s="14" t="s">
        <v>21</v>
      </c>
      <c r="AY552" s="163" t="s">
        <v>133</v>
      </c>
    </row>
    <row r="553" spans="2:65" s="1" customFormat="1" ht="24.2" customHeight="1">
      <c r="B553" s="32"/>
      <c r="C553" s="177" t="s">
        <v>26</v>
      </c>
      <c r="D553" s="177" t="s">
        <v>293</v>
      </c>
      <c r="E553" s="178" t="s">
        <v>765</v>
      </c>
      <c r="F553" s="179" t="s">
        <v>766</v>
      </c>
      <c r="G553" s="180" t="s">
        <v>149</v>
      </c>
      <c r="H553" s="181">
        <v>5</v>
      </c>
      <c r="I553" s="182"/>
      <c r="J553" s="183">
        <f>ROUND(I553*H553,2)</f>
        <v>0</v>
      </c>
      <c r="K553" s="179" t="s">
        <v>139</v>
      </c>
      <c r="L553" s="184"/>
      <c r="M553" s="185" t="s">
        <v>1</v>
      </c>
      <c r="N553" s="186" t="s">
        <v>43</v>
      </c>
      <c r="P553" s="141">
        <f>O553*H553</f>
        <v>0</v>
      </c>
      <c r="Q553" s="141">
        <v>2.5000000000000001E-3</v>
      </c>
      <c r="R553" s="141">
        <f>Q553*H553</f>
        <v>1.2500000000000001E-2</v>
      </c>
      <c r="S553" s="141">
        <v>0</v>
      </c>
      <c r="T553" s="142">
        <f>S553*H553</f>
        <v>0</v>
      </c>
      <c r="AR553" s="143" t="s">
        <v>329</v>
      </c>
      <c r="AT553" s="143" t="s">
        <v>293</v>
      </c>
      <c r="AU553" s="143" t="s">
        <v>87</v>
      </c>
      <c r="AY553" s="17" t="s">
        <v>133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7" t="s">
        <v>21</v>
      </c>
      <c r="BK553" s="144">
        <f>ROUND(I553*H553,2)</f>
        <v>0</v>
      </c>
      <c r="BL553" s="17" t="s">
        <v>329</v>
      </c>
      <c r="BM553" s="143" t="s">
        <v>767</v>
      </c>
    </row>
    <row r="554" spans="2:65" s="1" customFormat="1" ht="11.25">
      <c r="B554" s="32"/>
      <c r="D554" s="145" t="s">
        <v>142</v>
      </c>
      <c r="F554" s="146" t="s">
        <v>768</v>
      </c>
      <c r="I554" s="147"/>
      <c r="L554" s="32"/>
      <c r="M554" s="148"/>
      <c r="T554" s="56"/>
      <c r="AT554" s="17" t="s">
        <v>142</v>
      </c>
      <c r="AU554" s="17" t="s">
        <v>87</v>
      </c>
    </row>
    <row r="555" spans="2:65" s="13" customFormat="1" ht="11.25">
      <c r="B555" s="155"/>
      <c r="D555" s="145" t="s">
        <v>144</v>
      </c>
      <c r="E555" s="156" t="s">
        <v>1</v>
      </c>
      <c r="F555" s="157" t="s">
        <v>769</v>
      </c>
      <c r="H555" s="158">
        <v>3</v>
      </c>
      <c r="I555" s="159"/>
      <c r="L555" s="155"/>
      <c r="M555" s="160"/>
      <c r="T555" s="161"/>
      <c r="AT555" s="156" t="s">
        <v>144</v>
      </c>
      <c r="AU555" s="156" t="s">
        <v>87</v>
      </c>
      <c r="AV555" s="13" t="s">
        <v>87</v>
      </c>
      <c r="AW555" s="13" t="s">
        <v>35</v>
      </c>
      <c r="AX555" s="13" t="s">
        <v>78</v>
      </c>
      <c r="AY555" s="156" t="s">
        <v>133</v>
      </c>
    </row>
    <row r="556" spans="2:65" s="13" customFormat="1" ht="11.25">
      <c r="B556" s="155"/>
      <c r="D556" s="145" t="s">
        <v>144</v>
      </c>
      <c r="E556" s="156" t="s">
        <v>1</v>
      </c>
      <c r="F556" s="157" t="s">
        <v>770</v>
      </c>
      <c r="H556" s="158">
        <v>1</v>
      </c>
      <c r="I556" s="159"/>
      <c r="L556" s="155"/>
      <c r="M556" s="160"/>
      <c r="T556" s="161"/>
      <c r="AT556" s="156" t="s">
        <v>144</v>
      </c>
      <c r="AU556" s="156" t="s">
        <v>87</v>
      </c>
      <c r="AV556" s="13" t="s">
        <v>87</v>
      </c>
      <c r="AW556" s="13" t="s">
        <v>35</v>
      </c>
      <c r="AX556" s="13" t="s">
        <v>78</v>
      </c>
      <c r="AY556" s="156" t="s">
        <v>133</v>
      </c>
    </row>
    <row r="557" spans="2:65" s="13" customFormat="1" ht="11.25">
      <c r="B557" s="155"/>
      <c r="D557" s="145" t="s">
        <v>144</v>
      </c>
      <c r="E557" s="156" t="s">
        <v>1</v>
      </c>
      <c r="F557" s="157" t="s">
        <v>771</v>
      </c>
      <c r="H557" s="158">
        <v>1</v>
      </c>
      <c r="I557" s="159"/>
      <c r="L557" s="155"/>
      <c r="M557" s="160"/>
      <c r="T557" s="161"/>
      <c r="AT557" s="156" t="s">
        <v>144</v>
      </c>
      <c r="AU557" s="156" t="s">
        <v>87</v>
      </c>
      <c r="AV557" s="13" t="s">
        <v>87</v>
      </c>
      <c r="AW557" s="13" t="s">
        <v>35</v>
      </c>
      <c r="AX557" s="13" t="s">
        <v>78</v>
      </c>
      <c r="AY557" s="156" t="s">
        <v>133</v>
      </c>
    </row>
    <row r="558" spans="2:65" s="14" customFormat="1" ht="11.25">
      <c r="B558" s="162"/>
      <c r="D558" s="145" t="s">
        <v>144</v>
      </c>
      <c r="E558" s="163" t="s">
        <v>1</v>
      </c>
      <c r="F558" s="164" t="s">
        <v>203</v>
      </c>
      <c r="H558" s="165">
        <v>5</v>
      </c>
      <c r="I558" s="166"/>
      <c r="L558" s="162"/>
      <c r="M558" s="167"/>
      <c r="T558" s="168"/>
      <c r="AT558" s="163" t="s">
        <v>144</v>
      </c>
      <c r="AU558" s="163" t="s">
        <v>87</v>
      </c>
      <c r="AV558" s="14" t="s">
        <v>140</v>
      </c>
      <c r="AW558" s="14" t="s">
        <v>35</v>
      </c>
      <c r="AX558" s="14" t="s">
        <v>21</v>
      </c>
      <c r="AY558" s="163" t="s">
        <v>133</v>
      </c>
    </row>
    <row r="559" spans="2:65" s="1" customFormat="1" ht="24.2" customHeight="1">
      <c r="B559" s="32"/>
      <c r="C559" s="177" t="s">
        <v>772</v>
      </c>
      <c r="D559" s="177" t="s">
        <v>293</v>
      </c>
      <c r="E559" s="178" t="s">
        <v>773</v>
      </c>
      <c r="F559" s="179" t="s">
        <v>774</v>
      </c>
      <c r="G559" s="180" t="s">
        <v>149</v>
      </c>
      <c r="H559" s="181">
        <v>4</v>
      </c>
      <c r="I559" s="182"/>
      <c r="J559" s="183">
        <f>ROUND(I559*H559,2)</f>
        <v>0</v>
      </c>
      <c r="K559" s="179" t="s">
        <v>139</v>
      </c>
      <c r="L559" s="184"/>
      <c r="M559" s="185" t="s">
        <v>1</v>
      </c>
      <c r="N559" s="186" t="s">
        <v>43</v>
      </c>
      <c r="P559" s="141">
        <f>O559*H559</f>
        <v>0</v>
      </c>
      <c r="Q559" s="141">
        <v>3.5000000000000001E-3</v>
      </c>
      <c r="R559" s="141">
        <f>Q559*H559</f>
        <v>1.4E-2</v>
      </c>
      <c r="S559" s="141">
        <v>0</v>
      </c>
      <c r="T559" s="142">
        <f>S559*H559</f>
        <v>0</v>
      </c>
      <c r="AR559" s="143" t="s">
        <v>329</v>
      </c>
      <c r="AT559" s="143" t="s">
        <v>293</v>
      </c>
      <c r="AU559" s="143" t="s">
        <v>87</v>
      </c>
      <c r="AY559" s="17" t="s">
        <v>133</v>
      </c>
      <c r="BE559" s="144">
        <f>IF(N559="základní",J559,0)</f>
        <v>0</v>
      </c>
      <c r="BF559" s="144">
        <f>IF(N559="snížená",J559,0)</f>
        <v>0</v>
      </c>
      <c r="BG559" s="144">
        <f>IF(N559="zákl. přenesená",J559,0)</f>
        <v>0</v>
      </c>
      <c r="BH559" s="144">
        <f>IF(N559="sníž. přenesená",J559,0)</f>
        <v>0</v>
      </c>
      <c r="BI559" s="144">
        <f>IF(N559="nulová",J559,0)</f>
        <v>0</v>
      </c>
      <c r="BJ559" s="17" t="s">
        <v>21</v>
      </c>
      <c r="BK559" s="144">
        <f>ROUND(I559*H559,2)</f>
        <v>0</v>
      </c>
      <c r="BL559" s="17" t="s">
        <v>329</v>
      </c>
      <c r="BM559" s="143" t="s">
        <v>775</v>
      </c>
    </row>
    <row r="560" spans="2:65" s="1" customFormat="1" ht="11.25">
      <c r="B560" s="32"/>
      <c r="D560" s="145" t="s">
        <v>142</v>
      </c>
      <c r="F560" s="146" t="s">
        <v>776</v>
      </c>
      <c r="I560" s="147"/>
      <c r="L560" s="32"/>
      <c r="M560" s="148"/>
      <c r="T560" s="56"/>
      <c r="AT560" s="17" t="s">
        <v>142</v>
      </c>
      <c r="AU560" s="17" t="s">
        <v>87</v>
      </c>
    </row>
    <row r="561" spans="2:65" s="13" customFormat="1" ht="11.25">
      <c r="B561" s="155"/>
      <c r="D561" s="145" t="s">
        <v>144</v>
      </c>
      <c r="E561" s="156" t="s">
        <v>1</v>
      </c>
      <c r="F561" s="157" t="s">
        <v>777</v>
      </c>
      <c r="H561" s="158">
        <v>3</v>
      </c>
      <c r="I561" s="159"/>
      <c r="L561" s="155"/>
      <c r="M561" s="160"/>
      <c r="T561" s="161"/>
      <c r="AT561" s="156" t="s">
        <v>144</v>
      </c>
      <c r="AU561" s="156" t="s">
        <v>87</v>
      </c>
      <c r="AV561" s="13" t="s">
        <v>87</v>
      </c>
      <c r="AW561" s="13" t="s">
        <v>35</v>
      </c>
      <c r="AX561" s="13" t="s">
        <v>78</v>
      </c>
      <c r="AY561" s="156" t="s">
        <v>133</v>
      </c>
    </row>
    <row r="562" spans="2:65" s="13" customFormat="1" ht="11.25">
      <c r="B562" s="155"/>
      <c r="D562" s="145" t="s">
        <v>144</v>
      </c>
      <c r="E562" s="156" t="s">
        <v>1</v>
      </c>
      <c r="F562" s="157" t="s">
        <v>778</v>
      </c>
      <c r="H562" s="158">
        <v>1</v>
      </c>
      <c r="I562" s="159"/>
      <c r="L562" s="155"/>
      <c r="M562" s="160"/>
      <c r="T562" s="161"/>
      <c r="AT562" s="156" t="s">
        <v>144</v>
      </c>
      <c r="AU562" s="156" t="s">
        <v>87</v>
      </c>
      <c r="AV562" s="13" t="s">
        <v>87</v>
      </c>
      <c r="AW562" s="13" t="s">
        <v>35</v>
      </c>
      <c r="AX562" s="13" t="s">
        <v>78</v>
      </c>
      <c r="AY562" s="156" t="s">
        <v>133</v>
      </c>
    </row>
    <row r="563" spans="2:65" s="14" customFormat="1" ht="11.25">
      <c r="B563" s="162"/>
      <c r="D563" s="145" t="s">
        <v>144</v>
      </c>
      <c r="E563" s="163" t="s">
        <v>1</v>
      </c>
      <c r="F563" s="164" t="s">
        <v>203</v>
      </c>
      <c r="H563" s="165">
        <v>4</v>
      </c>
      <c r="I563" s="166"/>
      <c r="L563" s="162"/>
      <c r="M563" s="167"/>
      <c r="T563" s="168"/>
      <c r="AT563" s="163" t="s">
        <v>144</v>
      </c>
      <c r="AU563" s="163" t="s">
        <v>87</v>
      </c>
      <c r="AV563" s="14" t="s">
        <v>140</v>
      </c>
      <c r="AW563" s="14" t="s">
        <v>35</v>
      </c>
      <c r="AX563" s="14" t="s">
        <v>21</v>
      </c>
      <c r="AY563" s="163" t="s">
        <v>133</v>
      </c>
    </row>
    <row r="564" spans="2:65" s="1" customFormat="1" ht="21.75" customHeight="1">
      <c r="B564" s="32"/>
      <c r="C564" s="177" t="s">
        <v>779</v>
      </c>
      <c r="D564" s="177" t="s">
        <v>293</v>
      </c>
      <c r="E564" s="178" t="s">
        <v>780</v>
      </c>
      <c r="F564" s="179" t="s">
        <v>781</v>
      </c>
      <c r="G564" s="180" t="s">
        <v>149</v>
      </c>
      <c r="H564" s="181">
        <v>1</v>
      </c>
      <c r="I564" s="182"/>
      <c r="J564" s="183">
        <f>ROUND(I564*H564,2)</f>
        <v>0</v>
      </c>
      <c r="K564" s="179" t="s">
        <v>139</v>
      </c>
      <c r="L564" s="184"/>
      <c r="M564" s="185" t="s">
        <v>1</v>
      </c>
      <c r="N564" s="186" t="s">
        <v>43</v>
      </c>
      <c r="P564" s="141">
        <f>O564*H564</f>
        <v>0</v>
      </c>
      <c r="Q564" s="141">
        <v>1.6999999999999999E-3</v>
      </c>
      <c r="R564" s="141">
        <f>Q564*H564</f>
        <v>1.6999999999999999E-3</v>
      </c>
      <c r="S564" s="141">
        <v>0</v>
      </c>
      <c r="T564" s="142">
        <f>S564*H564</f>
        <v>0</v>
      </c>
      <c r="AR564" s="143" t="s">
        <v>329</v>
      </c>
      <c r="AT564" s="143" t="s">
        <v>293</v>
      </c>
      <c r="AU564" s="143" t="s">
        <v>87</v>
      </c>
      <c r="AY564" s="17" t="s">
        <v>133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7" t="s">
        <v>21</v>
      </c>
      <c r="BK564" s="144">
        <f>ROUND(I564*H564,2)</f>
        <v>0</v>
      </c>
      <c r="BL564" s="17" t="s">
        <v>329</v>
      </c>
      <c r="BM564" s="143" t="s">
        <v>782</v>
      </c>
    </row>
    <row r="565" spans="2:65" s="1" customFormat="1" ht="11.25">
      <c r="B565" s="32"/>
      <c r="D565" s="145" t="s">
        <v>142</v>
      </c>
      <c r="F565" s="146" t="s">
        <v>783</v>
      </c>
      <c r="I565" s="147"/>
      <c r="L565" s="32"/>
      <c r="M565" s="148"/>
      <c r="T565" s="56"/>
      <c r="AT565" s="17" t="s">
        <v>142</v>
      </c>
      <c r="AU565" s="17" t="s">
        <v>87</v>
      </c>
    </row>
    <row r="566" spans="2:65" s="13" customFormat="1" ht="11.25">
      <c r="B566" s="155"/>
      <c r="D566" s="145" t="s">
        <v>144</v>
      </c>
      <c r="E566" s="156" t="s">
        <v>1</v>
      </c>
      <c r="F566" s="157" t="s">
        <v>784</v>
      </c>
      <c r="H566" s="158">
        <v>1</v>
      </c>
      <c r="I566" s="159"/>
      <c r="L566" s="155"/>
      <c r="M566" s="160"/>
      <c r="T566" s="161"/>
      <c r="AT566" s="156" t="s">
        <v>144</v>
      </c>
      <c r="AU566" s="156" t="s">
        <v>87</v>
      </c>
      <c r="AV566" s="13" t="s">
        <v>87</v>
      </c>
      <c r="AW566" s="13" t="s">
        <v>35</v>
      </c>
      <c r="AX566" s="13" t="s">
        <v>21</v>
      </c>
      <c r="AY566" s="156" t="s">
        <v>133</v>
      </c>
    </row>
    <row r="567" spans="2:65" s="1" customFormat="1" ht="16.5" customHeight="1">
      <c r="B567" s="32"/>
      <c r="C567" s="177" t="s">
        <v>785</v>
      </c>
      <c r="D567" s="177" t="s">
        <v>293</v>
      </c>
      <c r="E567" s="178" t="s">
        <v>786</v>
      </c>
      <c r="F567" s="179" t="s">
        <v>787</v>
      </c>
      <c r="G567" s="180" t="s">
        <v>149</v>
      </c>
      <c r="H567" s="181">
        <v>1</v>
      </c>
      <c r="I567" s="182"/>
      <c r="J567" s="183">
        <f>ROUND(I567*H567,2)</f>
        <v>0</v>
      </c>
      <c r="K567" s="179" t="s">
        <v>139</v>
      </c>
      <c r="L567" s="184"/>
      <c r="M567" s="185" t="s">
        <v>1</v>
      </c>
      <c r="N567" s="186" t="s">
        <v>43</v>
      </c>
      <c r="P567" s="141">
        <f>O567*H567</f>
        <v>0</v>
      </c>
      <c r="Q567" s="141">
        <v>1.2999999999999999E-3</v>
      </c>
      <c r="R567" s="141">
        <f>Q567*H567</f>
        <v>1.2999999999999999E-3</v>
      </c>
      <c r="S567" s="141">
        <v>0</v>
      </c>
      <c r="T567" s="142">
        <f>S567*H567</f>
        <v>0</v>
      </c>
      <c r="AR567" s="143" t="s">
        <v>183</v>
      </c>
      <c r="AT567" s="143" t="s">
        <v>293</v>
      </c>
      <c r="AU567" s="143" t="s">
        <v>87</v>
      </c>
      <c r="AY567" s="17" t="s">
        <v>133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7" t="s">
        <v>21</v>
      </c>
      <c r="BK567" s="144">
        <f>ROUND(I567*H567,2)</f>
        <v>0</v>
      </c>
      <c r="BL567" s="17" t="s">
        <v>140</v>
      </c>
      <c r="BM567" s="143" t="s">
        <v>788</v>
      </c>
    </row>
    <row r="568" spans="2:65" s="1" customFormat="1" ht="11.25">
      <c r="B568" s="32"/>
      <c r="D568" s="145" t="s">
        <v>142</v>
      </c>
      <c r="F568" s="146" t="s">
        <v>787</v>
      </c>
      <c r="I568" s="147"/>
      <c r="L568" s="32"/>
      <c r="M568" s="148"/>
      <c r="T568" s="56"/>
      <c r="AT568" s="17" t="s">
        <v>142</v>
      </c>
      <c r="AU568" s="17" t="s">
        <v>87</v>
      </c>
    </row>
    <row r="569" spans="2:65" s="13" customFormat="1" ht="11.25">
      <c r="B569" s="155"/>
      <c r="D569" s="145" t="s">
        <v>144</v>
      </c>
      <c r="E569" s="156" t="s">
        <v>1</v>
      </c>
      <c r="F569" s="157" t="s">
        <v>789</v>
      </c>
      <c r="H569" s="158">
        <v>1</v>
      </c>
      <c r="I569" s="159"/>
      <c r="L569" s="155"/>
      <c r="M569" s="160"/>
      <c r="T569" s="161"/>
      <c r="AT569" s="156" t="s">
        <v>144</v>
      </c>
      <c r="AU569" s="156" t="s">
        <v>87</v>
      </c>
      <c r="AV569" s="13" t="s">
        <v>87</v>
      </c>
      <c r="AW569" s="13" t="s">
        <v>35</v>
      </c>
      <c r="AX569" s="13" t="s">
        <v>21</v>
      </c>
      <c r="AY569" s="156" t="s">
        <v>133</v>
      </c>
    </row>
    <row r="570" spans="2:65" s="1" customFormat="1" ht="24.2" customHeight="1">
      <c r="B570" s="32"/>
      <c r="C570" s="177" t="s">
        <v>790</v>
      </c>
      <c r="D570" s="177" t="s">
        <v>293</v>
      </c>
      <c r="E570" s="178" t="s">
        <v>791</v>
      </c>
      <c r="F570" s="179" t="s">
        <v>792</v>
      </c>
      <c r="G570" s="180" t="s">
        <v>149</v>
      </c>
      <c r="H570" s="181">
        <v>8</v>
      </c>
      <c r="I570" s="182"/>
      <c r="J570" s="183">
        <f>ROUND(I570*H570,2)</f>
        <v>0</v>
      </c>
      <c r="K570" s="179" t="s">
        <v>139</v>
      </c>
      <c r="L570" s="184"/>
      <c r="M570" s="185" t="s">
        <v>1</v>
      </c>
      <c r="N570" s="186" t="s">
        <v>43</v>
      </c>
      <c r="P570" s="141">
        <f>O570*H570</f>
        <v>0</v>
      </c>
      <c r="Q570" s="141">
        <v>1.0999999999999999E-2</v>
      </c>
      <c r="R570" s="141">
        <f>Q570*H570</f>
        <v>8.7999999999999995E-2</v>
      </c>
      <c r="S570" s="141">
        <v>0</v>
      </c>
      <c r="T570" s="142">
        <f>S570*H570</f>
        <v>0</v>
      </c>
      <c r="AR570" s="143" t="s">
        <v>329</v>
      </c>
      <c r="AT570" s="143" t="s">
        <v>293</v>
      </c>
      <c r="AU570" s="143" t="s">
        <v>87</v>
      </c>
      <c r="AY570" s="17" t="s">
        <v>133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7" t="s">
        <v>21</v>
      </c>
      <c r="BK570" s="144">
        <f>ROUND(I570*H570,2)</f>
        <v>0</v>
      </c>
      <c r="BL570" s="17" t="s">
        <v>329</v>
      </c>
      <c r="BM570" s="143" t="s">
        <v>793</v>
      </c>
    </row>
    <row r="571" spans="2:65" s="1" customFormat="1" ht="11.25">
      <c r="B571" s="32"/>
      <c r="D571" s="145" t="s">
        <v>142</v>
      </c>
      <c r="F571" s="146" t="s">
        <v>794</v>
      </c>
      <c r="I571" s="147"/>
      <c r="L571" s="32"/>
      <c r="M571" s="148"/>
      <c r="T571" s="56"/>
      <c r="AT571" s="17" t="s">
        <v>142</v>
      </c>
      <c r="AU571" s="17" t="s">
        <v>87</v>
      </c>
    </row>
    <row r="572" spans="2:65" s="13" customFormat="1" ht="11.25">
      <c r="B572" s="155"/>
      <c r="D572" s="145" t="s">
        <v>144</v>
      </c>
      <c r="E572" s="156" t="s">
        <v>1</v>
      </c>
      <c r="F572" s="157" t="s">
        <v>795</v>
      </c>
      <c r="H572" s="158">
        <v>4</v>
      </c>
      <c r="I572" s="159"/>
      <c r="L572" s="155"/>
      <c r="M572" s="160"/>
      <c r="T572" s="161"/>
      <c r="AT572" s="156" t="s">
        <v>144</v>
      </c>
      <c r="AU572" s="156" t="s">
        <v>87</v>
      </c>
      <c r="AV572" s="13" t="s">
        <v>87</v>
      </c>
      <c r="AW572" s="13" t="s">
        <v>35</v>
      </c>
      <c r="AX572" s="13" t="s">
        <v>78</v>
      </c>
      <c r="AY572" s="156" t="s">
        <v>133</v>
      </c>
    </row>
    <row r="573" spans="2:65" s="13" customFormat="1" ht="11.25">
      <c r="B573" s="155"/>
      <c r="D573" s="145" t="s">
        <v>144</v>
      </c>
      <c r="E573" s="156" t="s">
        <v>1</v>
      </c>
      <c r="F573" s="157" t="s">
        <v>796</v>
      </c>
      <c r="H573" s="158">
        <v>4</v>
      </c>
      <c r="I573" s="159"/>
      <c r="L573" s="155"/>
      <c r="M573" s="160"/>
      <c r="T573" s="161"/>
      <c r="AT573" s="156" t="s">
        <v>144</v>
      </c>
      <c r="AU573" s="156" t="s">
        <v>87</v>
      </c>
      <c r="AV573" s="13" t="s">
        <v>87</v>
      </c>
      <c r="AW573" s="13" t="s">
        <v>35</v>
      </c>
      <c r="AX573" s="13" t="s">
        <v>78</v>
      </c>
      <c r="AY573" s="156" t="s">
        <v>133</v>
      </c>
    </row>
    <row r="574" spans="2:65" s="14" customFormat="1" ht="11.25">
      <c r="B574" s="162"/>
      <c r="D574" s="145" t="s">
        <v>144</v>
      </c>
      <c r="E574" s="163" t="s">
        <v>1</v>
      </c>
      <c r="F574" s="164" t="s">
        <v>203</v>
      </c>
      <c r="H574" s="165">
        <v>8</v>
      </c>
      <c r="I574" s="166"/>
      <c r="L574" s="162"/>
      <c r="M574" s="167"/>
      <c r="T574" s="168"/>
      <c r="AT574" s="163" t="s">
        <v>144</v>
      </c>
      <c r="AU574" s="163" t="s">
        <v>87</v>
      </c>
      <c r="AV574" s="14" t="s">
        <v>140</v>
      </c>
      <c r="AW574" s="14" t="s">
        <v>35</v>
      </c>
      <c r="AX574" s="14" t="s">
        <v>21</v>
      </c>
      <c r="AY574" s="163" t="s">
        <v>133</v>
      </c>
    </row>
    <row r="575" spans="2:65" s="1" customFormat="1" ht="16.5" customHeight="1">
      <c r="B575" s="32"/>
      <c r="C575" s="177" t="s">
        <v>797</v>
      </c>
      <c r="D575" s="177" t="s">
        <v>293</v>
      </c>
      <c r="E575" s="178" t="s">
        <v>798</v>
      </c>
      <c r="F575" s="179" t="s">
        <v>799</v>
      </c>
      <c r="G575" s="180" t="s">
        <v>149</v>
      </c>
      <c r="H575" s="181">
        <v>3</v>
      </c>
      <c r="I575" s="182"/>
      <c r="J575" s="183">
        <f>ROUND(I575*H575,2)</f>
        <v>0</v>
      </c>
      <c r="K575" s="179" t="s">
        <v>139</v>
      </c>
      <c r="L575" s="184"/>
      <c r="M575" s="185" t="s">
        <v>1</v>
      </c>
      <c r="N575" s="186" t="s">
        <v>43</v>
      </c>
      <c r="P575" s="141">
        <f>O575*H575</f>
        <v>0</v>
      </c>
      <c r="Q575" s="141">
        <v>5.0000000000000001E-3</v>
      </c>
      <c r="R575" s="141">
        <f>Q575*H575</f>
        <v>1.4999999999999999E-2</v>
      </c>
      <c r="S575" s="141">
        <v>0</v>
      </c>
      <c r="T575" s="142">
        <f>S575*H575</f>
        <v>0</v>
      </c>
      <c r="AR575" s="143" t="s">
        <v>329</v>
      </c>
      <c r="AT575" s="143" t="s">
        <v>293</v>
      </c>
      <c r="AU575" s="143" t="s">
        <v>87</v>
      </c>
      <c r="AY575" s="17" t="s">
        <v>133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7" t="s">
        <v>21</v>
      </c>
      <c r="BK575" s="144">
        <f>ROUND(I575*H575,2)</f>
        <v>0</v>
      </c>
      <c r="BL575" s="17" t="s">
        <v>329</v>
      </c>
      <c r="BM575" s="143" t="s">
        <v>800</v>
      </c>
    </row>
    <row r="576" spans="2:65" s="1" customFormat="1" ht="11.25">
      <c r="B576" s="32"/>
      <c r="D576" s="145" t="s">
        <v>142</v>
      </c>
      <c r="F576" s="146" t="s">
        <v>799</v>
      </c>
      <c r="I576" s="147"/>
      <c r="L576" s="32"/>
      <c r="M576" s="148"/>
      <c r="T576" s="56"/>
      <c r="AT576" s="17" t="s">
        <v>142</v>
      </c>
      <c r="AU576" s="17" t="s">
        <v>87</v>
      </c>
    </row>
    <row r="577" spans="2:65" s="13" customFormat="1" ht="11.25">
      <c r="B577" s="155"/>
      <c r="D577" s="145" t="s">
        <v>144</v>
      </c>
      <c r="E577" s="156" t="s">
        <v>1</v>
      </c>
      <c r="F577" s="157" t="s">
        <v>801</v>
      </c>
      <c r="H577" s="158">
        <v>3</v>
      </c>
      <c r="I577" s="159"/>
      <c r="L577" s="155"/>
      <c r="M577" s="160"/>
      <c r="T577" s="161"/>
      <c r="AT577" s="156" t="s">
        <v>144</v>
      </c>
      <c r="AU577" s="156" t="s">
        <v>87</v>
      </c>
      <c r="AV577" s="13" t="s">
        <v>87</v>
      </c>
      <c r="AW577" s="13" t="s">
        <v>35</v>
      </c>
      <c r="AX577" s="13" t="s">
        <v>21</v>
      </c>
      <c r="AY577" s="156" t="s">
        <v>133</v>
      </c>
    </row>
    <row r="578" spans="2:65" s="1" customFormat="1" ht="16.5" customHeight="1">
      <c r="B578" s="32"/>
      <c r="C578" s="177" t="s">
        <v>802</v>
      </c>
      <c r="D578" s="177" t="s">
        <v>293</v>
      </c>
      <c r="E578" s="178" t="s">
        <v>803</v>
      </c>
      <c r="F578" s="179" t="s">
        <v>804</v>
      </c>
      <c r="G578" s="180" t="s">
        <v>149</v>
      </c>
      <c r="H578" s="181">
        <v>2</v>
      </c>
      <c r="I578" s="182"/>
      <c r="J578" s="183">
        <f>ROUND(I578*H578,2)</f>
        <v>0</v>
      </c>
      <c r="K578" s="179" t="s">
        <v>139</v>
      </c>
      <c r="L578" s="184"/>
      <c r="M578" s="185" t="s">
        <v>1</v>
      </c>
      <c r="N578" s="186" t="s">
        <v>43</v>
      </c>
      <c r="P578" s="141">
        <f>O578*H578</f>
        <v>0</v>
      </c>
      <c r="Q578" s="141">
        <v>4.0000000000000001E-3</v>
      </c>
      <c r="R578" s="141">
        <f>Q578*H578</f>
        <v>8.0000000000000002E-3</v>
      </c>
      <c r="S578" s="141">
        <v>0</v>
      </c>
      <c r="T578" s="142">
        <f>S578*H578</f>
        <v>0</v>
      </c>
      <c r="AR578" s="143" t="s">
        <v>183</v>
      </c>
      <c r="AT578" s="143" t="s">
        <v>293</v>
      </c>
      <c r="AU578" s="143" t="s">
        <v>87</v>
      </c>
      <c r="AY578" s="17" t="s">
        <v>133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7" t="s">
        <v>21</v>
      </c>
      <c r="BK578" s="144">
        <f>ROUND(I578*H578,2)</f>
        <v>0</v>
      </c>
      <c r="BL578" s="17" t="s">
        <v>140</v>
      </c>
      <c r="BM578" s="143" t="s">
        <v>805</v>
      </c>
    </row>
    <row r="579" spans="2:65" s="1" customFormat="1" ht="11.25">
      <c r="B579" s="32"/>
      <c r="D579" s="145" t="s">
        <v>142</v>
      </c>
      <c r="F579" s="146" t="s">
        <v>806</v>
      </c>
      <c r="I579" s="147"/>
      <c r="L579" s="32"/>
      <c r="M579" s="148"/>
      <c r="T579" s="56"/>
      <c r="AT579" s="17" t="s">
        <v>142</v>
      </c>
      <c r="AU579" s="17" t="s">
        <v>87</v>
      </c>
    </row>
    <row r="580" spans="2:65" s="13" customFormat="1" ht="11.25">
      <c r="B580" s="155"/>
      <c r="D580" s="145" t="s">
        <v>144</v>
      </c>
      <c r="E580" s="156" t="s">
        <v>1</v>
      </c>
      <c r="F580" s="157" t="s">
        <v>807</v>
      </c>
      <c r="H580" s="158">
        <v>2</v>
      </c>
      <c r="I580" s="159"/>
      <c r="L580" s="155"/>
      <c r="M580" s="160"/>
      <c r="T580" s="161"/>
      <c r="AT580" s="156" t="s">
        <v>144</v>
      </c>
      <c r="AU580" s="156" t="s">
        <v>87</v>
      </c>
      <c r="AV580" s="13" t="s">
        <v>87</v>
      </c>
      <c r="AW580" s="13" t="s">
        <v>35</v>
      </c>
      <c r="AX580" s="13" t="s">
        <v>21</v>
      </c>
      <c r="AY580" s="156" t="s">
        <v>133</v>
      </c>
    </row>
    <row r="581" spans="2:65" s="1" customFormat="1" ht="16.5" customHeight="1">
      <c r="B581" s="32"/>
      <c r="C581" s="177" t="s">
        <v>808</v>
      </c>
      <c r="D581" s="177" t="s">
        <v>293</v>
      </c>
      <c r="E581" s="178" t="s">
        <v>786</v>
      </c>
      <c r="F581" s="179" t="s">
        <v>787</v>
      </c>
      <c r="G581" s="180" t="s">
        <v>149</v>
      </c>
      <c r="H581" s="181">
        <v>1</v>
      </c>
      <c r="I581" s="182"/>
      <c r="J581" s="183">
        <f>ROUND(I581*H581,2)</f>
        <v>0</v>
      </c>
      <c r="K581" s="179" t="s">
        <v>139</v>
      </c>
      <c r="L581" s="184"/>
      <c r="M581" s="185" t="s">
        <v>1</v>
      </c>
      <c r="N581" s="186" t="s">
        <v>43</v>
      </c>
      <c r="P581" s="141">
        <f>O581*H581</f>
        <v>0</v>
      </c>
      <c r="Q581" s="141">
        <v>1.2999999999999999E-3</v>
      </c>
      <c r="R581" s="141">
        <f>Q581*H581</f>
        <v>1.2999999999999999E-3</v>
      </c>
      <c r="S581" s="141">
        <v>0</v>
      </c>
      <c r="T581" s="142">
        <f>S581*H581</f>
        <v>0</v>
      </c>
      <c r="AR581" s="143" t="s">
        <v>329</v>
      </c>
      <c r="AT581" s="143" t="s">
        <v>293</v>
      </c>
      <c r="AU581" s="143" t="s">
        <v>87</v>
      </c>
      <c r="AY581" s="17" t="s">
        <v>133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7" t="s">
        <v>21</v>
      </c>
      <c r="BK581" s="144">
        <f>ROUND(I581*H581,2)</f>
        <v>0</v>
      </c>
      <c r="BL581" s="17" t="s">
        <v>329</v>
      </c>
      <c r="BM581" s="143" t="s">
        <v>809</v>
      </c>
    </row>
    <row r="582" spans="2:65" s="1" customFormat="1" ht="11.25">
      <c r="B582" s="32"/>
      <c r="D582" s="145" t="s">
        <v>142</v>
      </c>
      <c r="F582" s="146" t="s">
        <v>787</v>
      </c>
      <c r="I582" s="147"/>
      <c r="L582" s="32"/>
      <c r="M582" s="148"/>
      <c r="T582" s="56"/>
      <c r="AT582" s="17" t="s">
        <v>142</v>
      </c>
      <c r="AU582" s="17" t="s">
        <v>87</v>
      </c>
    </row>
    <row r="583" spans="2:65" s="13" customFormat="1" ht="11.25">
      <c r="B583" s="155"/>
      <c r="D583" s="145" t="s">
        <v>144</v>
      </c>
      <c r="E583" s="156" t="s">
        <v>1</v>
      </c>
      <c r="F583" s="157" t="s">
        <v>789</v>
      </c>
      <c r="H583" s="158">
        <v>1</v>
      </c>
      <c r="I583" s="159"/>
      <c r="L583" s="155"/>
      <c r="M583" s="160"/>
      <c r="T583" s="161"/>
      <c r="AT583" s="156" t="s">
        <v>144</v>
      </c>
      <c r="AU583" s="156" t="s">
        <v>87</v>
      </c>
      <c r="AV583" s="13" t="s">
        <v>87</v>
      </c>
      <c r="AW583" s="13" t="s">
        <v>35</v>
      </c>
      <c r="AX583" s="13" t="s">
        <v>21</v>
      </c>
      <c r="AY583" s="156" t="s">
        <v>133</v>
      </c>
    </row>
    <row r="584" spans="2:65" s="1" customFormat="1" ht="24.2" customHeight="1">
      <c r="B584" s="32"/>
      <c r="C584" s="177" t="s">
        <v>810</v>
      </c>
      <c r="D584" s="177" t="s">
        <v>293</v>
      </c>
      <c r="E584" s="178" t="s">
        <v>811</v>
      </c>
      <c r="F584" s="179" t="s">
        <v>812</v>
      </c>
      <c r="G584" s="180" t="s">
        <v>149</v>
      </c>
      <c r="H584" s="181">
        <v>1</v>
      </c>
      <c r="I584" s="182"/>
      <c r="J584" s="183">
        <f>ROUND(I584*H584,2)</f>
        <v>0</v>
      </c>
      <c r="K584" s="179" t="s">
        <v>139</v>
      </c>
      <c r="L584" s="184"/>
      <c r="M584" s="185" t="s">
        <v>1</v>
      </c>
      <c r="N584" s="186" t="s">
        <v>43</v>
      </c>
      <c r="P584" s="141">
        <f>O584*H584</f>
        <v>0</v>
      </c>
      <c r="Q584" s="141">
        <v>2.5000000000000001E-3</v>
      </c>
      <c r="R584" s="141">
        <f>Q584*H584</f>
        <v>2.5000000000000001E-3</v>
      </c>
      <c r="S584" s="141">
        <v>0</v>
      </c>
      <c r="T584" s="142">
        <f>S584*H584</f>
        <v>0</v>
      </c>
      <c r="AR584" s="143" t="s">
        <v>329</v>
      </c>
      <c r="AT584" s="143" t="s">
        <v>293</v>
      </c>
      <c r="AU584" s="143" t="s">
        <v>87</v>
      </c>
      <c r="AY584" s="17" t="s">
        <v>133</v>
      </c>
      <c r="BE584" s="144">
        <f>IF(N584="základní",J584,0)</f>
        <v>0</v>
      </c>
      <c r="BF584" s="144">
        <f>IF(N584="snížená",J584,0)</f>
        <v>0</v>
      </c>
      <c r="BG584" s="144">
        <f>IF(N584="zákl. přenesená",J584,0)</f>
        <v>0</v>
      </c>
      <c r="BH584" s="144">
        <f>IF(N584="sníž. přenesená",J584,0)</f>
        <v>0</v>
      </c>
      <c r="BI584" s="144">
        <f>IF(N584="nulová",J584,0)</f>
        <v>0</v>
      </c>
      <c r="BJ584" s="17" t="s">
        <v>21</v>
      </c>
      <c r="BK584" s="144">
        <f>ROUND(I584*H584,2)</f>
        <v>0</v>
      </c>
      <c r="BL584" s="17" t="s">
        <v>329</v>
      </c>
      <c r="BM584" s="143" t="s">
        <v>813</v>
      </c>
    </row>
    <row r="585" spans="2:65" s="1" customFormat="1" ht="11.25">
      <c r="B585" s="32"/>
      <c r="D585" s="145" t="s">
        <v>142</v>
      </c>
      <c r="F585" s="146" t="s">
        <v>814</v>
      </c>
      <c r="I585" s="147"/>
      <c r="L585" s="32"/>
      <c r="M585" s="148"/>
      <c r="T585" s="56"/>
      <c r="AT585" s="17" t="s">
        <v>142</v>
      </c>
      <c r="AU585" s="17" t="s">
        <v>87</v>
      </c>
    </row>
    <row r="586" spans="2:65" s="13" customFormat="1" ht="11.25">
      <c r="B586" s="155"/>
      <c r="D586" s="145" t="s">
        <v>144</v>
      </c>
      <c r="E586" s="156" t="s">
        <v>1</v>
      </c>
      <c r="F586" s="157" t="s">
        <v>815</v>
      </c>
      <c r="H586" s="158">
        <v>1</v>
      </c>
      <c r="I586" s="159"/>
      <c r="L586" s="155"/>
      <c r="M586" s="160"/>
      <c r="T586" s="161"/>
      <c r="AT586" s="156" t="s">
        <v>144</v>
      </c>
      <c r="AU586" s="156" t="s">
        <v>87</v>
      </c>
      <c r="AV586" s="13" t="s">
        <v>87</v>
      </c>
      <c r="AW586" s="13" t="s">
        <v>35</v>
      </c>
      <c r="AX586" s="13" t="s">
        <v>21</v>
      </c>
      <c r="AY586" s="156" t="s">
        <v>133</v>
      </c>
    </row>
    <row r="587" spans="2:65" s="1" customFormat="1" ht="16.5" customHeight="1">
      <c r="B587" s="32"/>
      <c r="C587" s="132" t="s">
        <v>816</v>
      </c>
      <c r="D587" s="132" t="s">
        <v>135</v>
      </c>
      <c r="E587" s="133" t="s">
        <v>817</v>
      </c>
      <c r="F587" s="134" t="s">
        <v>818</v>
      </c>
      <c r="G587" s="135" t="s">
        <v>149</v>
      </c>
      <c r="H587" s="136">
        <v>2</v>
      </c>
      <c r="I587" s="137"/>
      <c r="J587" s="138">
        <f>ROUND(I587*H587,2)</f>
        <v>0</v>
      </c>
      <c r="K587" s="134" t="s">
        <v>1</v>
      </c>
      <c r="L587" s="32"/>
      <c r="M587" s="139" t="s">
        <v>1</v>
      </c>
      <c r="N587" s="140" t="s">
        <v>43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140</v>
      </c>
      <c r="AT587" s="143" t="s">
        <v>135</v>
      </c>
      <c r="AU587" s="143" t="s">
        <v>87</v>
      </c>
      <c r="AY587" s="17" t="s">
        <v>133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7" t="s">
        <v>21</v>
      </c>
      <c r="BK587" s="144">
        <f>ROUND(I587*H587,2)</f>
        <v>0</v>
      </c>
      <c r="BL587" s="17" t="s">
        <v>140</v>
      </c>
      <c r="BM587" s="143" t="s">
        <v>819</v>
      </c>
    </row>
    <row r="588" spans="2:65" s="1" customFormat="1" ht="11.25">
      <c r="B588" s="32"/>
      <c r="D588" s="145" t="s">
        <v>142</v>
      </c>
      <c r="F588" s="146" t="s">
        <v>818</v>
      </c>
      <c r="I588" s="147"/>
      <c r="L588" s="32"/>
      <c r="M588" s="148"/>
      <c r="T588" s="56"/>
      <c r="AT588" s="17" t="s">
        <v>142</v>
      </c>
      <c r="AU588" s="17" t="s">
        <v>87</v>
      </c>
    </row>
    <row r="589" spans="2:65" s="12" customFormat="1" ht="11.25">
      <c r="B589" s="149"/>
      <c r="D589" s="145" t="s">
        <v>144</v>
      </c>
      <c r="E589" s="150" t="s">
        <v>1</v>
      </c>
      <c r="F589" s="151" t="s">
        <v>820</v>
      </c>
      <c r="H589" s="150" t="s">
        <v>1</v>
      </c>
      <c r="I589" s="152"/>
      <c r="L589" s="149"/>
      <c r="M589" s="153"/>
      <c r="T589" s="154"/>
      <c r="AT589" s="150" t="s">
        <v>144</v>
      </c>
      <c r="AU589" s="150" t="s">
        <v>87</v>
      </c>
      <c r="AV589" s="12" t="s">
        <v>21</v>
      </c>
      <c r="AW589" s="12" t="s">
        <v>35</v>
      </c>
      <c r="AX589" s="12" t="s">
        <v>78</v>
      </c>
      <c r="AY589" s="150" t="s">
        <v>133</v>
      </c>
    </row>
    <row r="590" spans="2:65" s="13" customFormat="1" ht="11.25">
      <c r="B590" s="155"/>
      <c r="D590" s="145" t="s">
        <v>144</v>
      </c>
      <c r="E590" s="156" t="s">
        <v>1</v>
      </c>
      <c r="F590" s="157" t="s">
        <v>682</v>
      </c>
      <c r="H590" s="158">
        <v>2</v>
      </c>
      <c r="I590" s="159"/>
      <c r="L590" s="155"/>
      <c r="M590" s="160"/>
      <c r="T590" s="161"/>
      <c r="AT590" s="156" t="s">
        <v>144</v>
      </c>
      <c r="AU590" s="156" t="s">
        <v>87</v>
      </c>
      <c r="AV590" s="13" t="s">
        <v>87</v>
      </c>
      <c r="AW590" s="13" t="s">
        <v>35</v>
      </c>
      <c r="AX590" s="13" t="s">
        <v>21</v>
      </c>
      <c r="AY590" s="156" t="s">
        <v>133</v>
      </c>
    </row>
    <row r="591" spans="2:65" s="1" customFormat="1" ht="16.5" customHeight="1">
      <c r="B591" s="32"/>
      <c r="C591" s="132" t="s">
        <v>821</v>
      </c>
      <c r="D591" s="132" t="s">
        <v>135</v>
      </c>
      <c r="E591" s="133" t="s">
        <v>822</v>
      </c>
      <c r="F591" s="134" t="s">
        <v>823</v>
      </c>
      <c r="G591" s="135" t="s">
        <v>265</v>
      </c>
      <c r="H591" s="136">
        <v>1</v>
      </c>
      <c r="I591" s="137"/>
      <c r="J591" s="138">
        <f>ROUND(I591*H591,2)</f>
        <v>0</v>
      </c>
      <c r="K591" s="134" t="s">
        <v>1</v>
      </c>
      <c r="L591" s="32"/>
      <c r="M591" s="139" t="s">
        <v>1</v>
      </c>
      <c r="N591" s="140" t="s">
        <v>43</v>
      </c>
      <c r="P591" s="141">
        <f>O591*H591</f>
        <v>0</v>
      </c>
      <c r="Q591" s="141">
        <v>0</v>
      </c>
      <c r="R591" s="141">
        <f>Q591*H591</f>
        <v>0</v>
      </c>
      <c r="S591" s="141">
        <v>0</v>
      </c>
      <c r="T591" s="142">
        <f>S591*H591</f>
        <v>0</v>
      </c>
      <c r="AR591" s="143" t="s">
        <v>140</v>
      </c>
      <c r="AT591" s="143" t="s">
        <v>135</v>
      </c>
      <c r="AU591" s="143" t="s">
        <v>87</v>
      </c>
      <c r="AY591" s="17" t="s">
        <v>133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7" t="s">
        <v>21</v>
      </c>
      <c r="BK591" s="144">
        <f>ROUND(I591*H591,2)</f>
        <v>0</v>
      </c>
      <c r="BL591" s="17" t="s">
        <v>140</v>
      </c>
      <c r="BM591" s="143" t="s">
        <v>824</v>
      </c>
    </row>
    <row r="592" spans="2:65" s="1" customFormat="1" ht="11.25">
      <c r="B592" s="32"/>
      <c r="D592" s="145" t="s">
        <v>142</v>
      </c>
      <c r="F592" s="146" t="s">
        <v>823</v>
      </c>
      <c r="I592" s="147"/>
      <c r="L592" s="32"/>
      <c r="M592" s="148"/>
      <c r="T592" s="56"/>
      <c r="AT592" s="17" t="s">
        <v>142</v>
      </c>
      <c r="AU592" s="17" t="s">
        <v>87</v>
      </c>
    </row>
    <row r="593" spans="2:65" s="1" customFormat="1" ht="24.2" customHeight="1">
      <c r="B593" s="32"/>
      <c r="C593" s="132" t="s">
        <v>825</v>
      </c>
      <c r="D593" s="132" t="s">
        <v>135</v>
      </c>
      <c r="E593" s="133" t="s">
        <v>826</v>
      </c>
      <c r="F593" s="134" t="s">
        <v>827</v>
      </c>
      <c r="G593" s="135" t="s">
        <v>149</v>
      </c>
      <c r="H593" s="136">
        <v>34</v>
      </c>
      <c r="I593" s="137"/>
      <c r="J593" s="138">
        <f>ROUND(I593*H593,2)</f>
        <v>0</v>
      </c>
      <c r="K593" s="134" t="s">
        <v>139</v>
      </c>
      <c r="L593" s="32"/>
      <c r="M593" s="139" t="s">
        <v>1</v>
      </c>
      <c r="N593" s="140" t="s">
        <v>43</v>
      </c>
      <c r="P593" s="141">
        <f>O593*H593</f>
        <v>0</v>
      </c>
      <c r="Q593" s="141">
        <v>0.10940999999999999</v>
      </c>
      <c r="R593" s="141">
        <f>Q593*H593</f>
        <v>3.7199399999999998</v>
      </c>
      <c r="S593" s="141">
        <v>0</v>
      </c>
      <c r="T593" s="142">
        <f>S593*H593</f>
        <v>0</v>
      </c>
      <c r="AR593" s="143" t="s">
        <v>140</v>
      </c>
      <c r="AT593" s="143" t="s">
        <v>135</v>
      </c>
      <c r="AU593" s="143" t="s">
        <v>87</v>
      </c>
      <c r="AY593" s="17" t="s">
        <v>133</v>
      </c>
      <c r="BE593" s="144">
        <f>IF(N593="základní",J593,0)</f>
        <v>0</v>
      </c>
      <c r="BF593" s="144">
        <f>IF(N593="snížená",J593,0)</f>
        <v>0</v>
      </c>
      <c r="BG593" s="144">
        <f>IF(N593="zákl. přenesená",J593,0)</f>
        <v>0</v>
      </c>
      <c r="BH593" s="144">
        <f>IF(N593="sníž. přenesená",J593,0)</f>
        <v>0</v>
      </c>
      <c r="BI593" s="144">
        <f>IF(N593="nulová",J593,0)</f>
        <v>0</v>
      </c>
      <c r="BJ593" s="17" t="s">
        <v>21</v>
      </c>
      <c r="BK593" s="144">
        <f>ROUND(I593*H593,2)</f>
        <v>0</v>
      </c>
      <c r="BL593" s="17" t="s">
        <v>140</v>
      </c>
      <c r="BM593" s="143" t="s">
        <v>828</v>
      </c>
    </row>
    <row r="594" spans="2:65" s="1" customFormat="1" ht="19.5">
      <c r="B594" s="32"/>
      <c r="D594" s="145" t="s">
        <v>142</v>
      </c>
      <c r="F594" s="146" t="s">
        <v>829</v>
      </c>
      <c r="I594" s="147"/>
      <c r="L594" s="32"/>
      <c r="M594" s="148"/>
      <c r="T594" s="56"/>
      <c r="AT594" s="17" t="s">
        <v>142</v>
      </c>
      <c r="AU594" s="17" t="s">
        <v>87</v>
      </c>
    </row>
    <row r="595" spans="2:65" s="13" customFormat="1" ht="11.25">
      <c r="B595" s="155"/>
      <c r="D595" s="145" t="s">
        <v>144</v>
      </c>
      <c r="E595" s="156" t="s">
        <v>1</v>
      </c>
      <c r="F595" s="157" t="s">
        <v>830</v>
      </c>
      <c r="H595" s="158">
        <v>34</v>
      </c>
      <c r="I595" s="159"/>
      <c r="L595" s="155"/>
      <c r="M595" s="160"/>
      <c r="T595" s="161"/>
      <c r="AT595" s="156" t="s">
        <v>144</v>
      </c>
      <c r="AU595" s="156" t="s">
        <v>87</v>
      </c>
      <c r="AV595" s="13" t="s">
        <v>87</v>
      </c>
      <c r="AW595" s="13" t="s">
        <v>35</v>
      </c>
      <c r="AX595" s="13" t="s">
        <v>21</v>
      </c>
      <c r="AY595" s="156" t="s">
        <v>133</v>
      </c>
    </row>
    <row r="596" spans="2:65" s="1" customFormat="1" ht="21.75" customHeight="1">
      <c r="B596" s="32"/>
      <c r="C596" s="177" t="s">
        <v>831</v>
      </c>
      <c r="D596" s="177" t="s">
        <v>293</v>
      </c>
      <c r="E596" s="178" t="s">
        <v>832</v>
      </c>
      <c r="F596" s="179" t="s">
        <v>833</v>
      </c>
      <c r="G596" s="180" t="s">
        <v>149</v>
      </c>
      <c r="H596" s="181">
        <v>34</v>
      </c>
      <c r="I596" s="182"/>
      <c r="J596" s="183">
        <f>ROUND(I596*H596,2)</f>
        <v>0</v>
      </c>
      <c r="K596" s="179" t="s">
        <v>139</v>
      </c>
      <c r="L596" s="184"/>
      <c r="M596" s="185" t="s">
        <v>1</v>
      </c>
      <c r="N596" s="186" t="s">
        <v>43</v>
      </c>
      <c r="P596" s="141">
        <f>O596*H596</f>
        <v>0</v>
      </c>
      <c r="Q596" s="141">
        <v>6.1000000000000004E-3</v>
      </c>
      <c r="R596" s="141">
        <f>Q596*H596</f>
        <v>0.2074</v>
      </c>
      <c r="S596" s="141">
        <v>0</v>
      </c>
      <c r="T596" s="142">
        <f>S596*H596</f>
        <v>0</v>
      </c>
      <c r="AR596" s="143" t="s">
        <v>183</v>
      </c>
      <c r="AT596" s="143" t="s">
        <v>293</v>
      </c>
      <c r="AU596" s="143" t="s">
        <v>87</v>
      </c>
      <c r="AY596" s="17" t="s">
        <v>133</v>
      </c>
      <c r="BE596" s="144">
        <f>IF(N596="základní",J596,0)</f>
        <v>0</v>
      </c>
      <c r="BF596" s="144">
        <f>IF(N596="snížená",J596,0)</f>
        <v>0</v>
      </c>
      <c r="BG596" s="144">
        <f>IF(N596="zákl. přenesená",J596,0)</f>
        <v>0</v>
      </c>
      <c r="BH596" s="144">
        <f>IF(N596="sníž. přenesená",J596,0)</f>
        <v>0</v>
      </c>
      <c r="BI596" s="144">
        <f>IF(N596="nulová",J596,0)</f>
        <v>0</v>
      </c>
      <c r="BJ596" s="17" t="s">
        <v>21</v>
      </c>
      <c r="BK596" s="144">
        <f>ROUND(I596*H596,2)</f>
        <v>0</v>
      </c>
      <c r="BL596" s="17" t="s">
        <v>140</v>
      </c>
      <c r="BM596" s="143" t="s">
        <v>834</v>
      </c>
    </row>
    <row r="597" spans="2:65" s="1" customFormat="1" ht="11.25">
      <c r="B597" s="32"/>
      <c r="D597" s="145" t="s">
        <v>142</v>
      </c>
      <c r="F597" s="146" t="s">
        <v>833</v>
      </c>
      <c r="I597" s="147"/>
      <c r="L597" s="32"/>
      <c r="M597" s="148"/>
      <c r="T597" s="56"/>
      <c r="AT597" s="17" t="s">
        <v>142</v>
      </c>
      <c r="AU597" s="17" t="s">
        <v>87</v>
      </c>
    </row>
    <row r="598" spans="2:65" s="1" customFormat="1" ht="24.2" customHeight="1">
      <c r="B598" s="32"/>
      <c r="C598" s="132" t="s">
        <v>835</v>
      </c>
      <c r="D598" s="132" t="s">
        <v>135</v>
      </c>
      <c r="E598" s="133" t="s">
        <v>836</v>
      </c>
      <c r="F598" s="134" t="s">
        <v>837</v>
      </c>
      <c r="G598" s="135" t="s">
        <v>138</v>
      </c>
      <c r="H598" s="136">
        <v>3</v>
      </c>
      <c r="I598" s="137"/>
      <c r="J598" s="138">
        <f>ROUND(I598*H598,2)</f>
        <v>0</v>
      </c>
      <c r="K598" s="134" t="s">
        <v>139</v>
      </c>
      <c r="L598" s="32"/>
      <c r="M598" s="139" t="s">
        <v>1</v>
      </c>
      <c r="N598" s="140" t="s">
        <v>43</v>
      </c>
      <c r="P598" s="141">
        <f>O598*H598</f>
        <v>0</v>
      </c>
      <c r="Q598" s="141">
        <v>1.1999999999999999E-3</v>
      </c>
      <c r="R598" s="141">
        <f>Q598*H598</f>
        <v>3.5999999999999999E-3</v>
      </c>
      <c r="S598" s="141">
        <v>0</v>
      </c>
      <c r="T598" s="142">
        <f>S598*H598</f>
        <v>0</v>
      </c>
      <c r="AR598" s="143" t="s">
        <v>140</v>
      </c>
      <c r="AT598" s="143" t="s">
        <v>135</v>
      </c>
      <c r="AU598" s="143" t="s">
        <v>87</v>
      </c>
      <c r="AY598" s="17" t="s">
        <v>133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7" t="s">
        <v>21</v>
      </c>
      <c r="BK598" s="144">
        <f>ROUND(I598*H598,2)</f>
        <v>0</v>
      </c>
      <c r="BL598" s="17" t="s">
        <v>140</v>
      </c>
      <c r="BM598" s="143" t="s">
        <v>838</v>
      </c>
    </row>
    <row r="599" spans="2:65" s="1" customFormat="1" ht="19.5">
      <c r="B599" s="32"/>
      <c r="D599" s="145" t="s">
        <v>142</v>
      </c>
      <c r="F599" s="146" t="s">
        <v>839</v>
      </c>
      <c r="I599" s="147"/>
      <c r="L599" s="32"/>
      <c r="M599" s="148"/>
      <c r="T599" s="56"/>
      <c r="AT599" s="17" t="s">
        <v>142</v>
      </c>
      <c r="AU599" s="17" t="s">
        <v>87</v>
      </c>
    </row>
    <row r="600" spans="2:65" s="12" customFormat="1" ht="11.25">
      <c r="B600" s="149"/>
      <c r="D600" s="145" t="s">
        <v>144</v>
      </c>
      <c r="E600" s="150" t="s">
        <v>1</v>
      </c>
      <c r="F600" s="151" t="s">
        <v>840</v>
      </c>
      <c r="H600" s="150" t="s">
        <v>1</v>
      </c>
      <c r="I600" s="152"/>
      <c r="L600" s="149"/>
      <c r="M600" s="153"/>
      <c r="T600" s="154"/>
      <c r="AT600" s="150" t="s">
        <v>144</v>
      </c>
      <c r="AU600" s="150" t="s">
        <v>87</v>
      </c>
      <c r="AV600" s="12" t="s">
        <v>21</v>
      </c>
      <c r="AW600" s="12" t="s">
        <v>35</v>
      </c>
      <c r="AX600" s="12" t="s">
        <v>78</v>
      </c>
      <c r="AY600" s="150" t="s">
        <v>133</v>
      </c>
    </row>
    <row r="601" spans="2:65" s="13" customFormat="1" ht="11.25">
      <c r="B601" s="155"/>
      <c r="D601" s="145" t="s">
        <v>144</v>
      </c>
      <c r="E601" s="156" t="s">
        <v>1</v>
      </c>
      <c r="F601" s="157" t="s">
        <v>841</v>
      </c>
      <c r="H601" s="158">
        <v>3</v>
      </c>
      <c r="I601" s="159"/>
      <c r="L601" s="155"/>
      <c r="M601" s="160"/>
      <c r="T601" s="161"/>
      <c r="AT601" s="156" t="s">
        <v>144</v>
      </c>
      <c r="AU601" s="156" t="s">
        <v>87</v>
      </c>
      <c r="AV601" s="13" t="s">
        <v>87</v>
      </c>
      <c r="AW601" s="13" t="s">
        <v>35</v>
      </c>
      <c r="AX601" s="13" t="s">
        <v>21</v>
      </c>
      <c r="AY601" s="156" t="s">
        <v>133</v>
      </c>
    </row>
    <row r="602" spans="2:65" s="1" customFormat="1" ht="16.5" customHeight="1">
      <c r="B602" s="32"/>
      <c r="C602" s="132" t="s">
        <v>842</v>
      </c>
      <c r="D602" s="132" t="s">
        <v>135</v>
      </c>
      <c r="E602" s="133" t="s">
        <v>843</v>
      </c>
      <c r="F602" s="134" t="s">
        <v>844</v>
      </c>
      <c r="G602" s="135" t="s">
        <v>138</v>
      </c>
      <c r="H602" s="136">
        <v>3</v>
      </c>
      <c r="I602" s="137"/>
      <c r="J602" s="138">
        <f>ROUND(I602*H602,2)</f>
        <v>0</v>
      </c>
      <c r="K602" s="134" t="s">
        <v>139</v>
      </c>
      <c r="L602" s="32"/>
      <c r="M602" s="139" t="s">
        <v>1</v>
      </c>
      <c r="N602" s="140" t="s">
        <v>43</v>
      </c>
      <c r="P602" s="141">
        <f>O602*H602</f>
        <v>0</v>
      </c>
      <c r="Q602" s="141">
        <v>1.22E-5</v>
      </c>
      <c r="R602" s="141">
        <f>Q602*H602</f>
        <v>3.6600000000000002E-5</v>
      </c>
      <c r="S602" s="141">
        <v>0</v>
      </c>
      <c r="T602" s="142">
        <f>S602*H602</f>
        <v>0</v>
      </c>
      <c r="AR602" s="143" t="s">
        <v>140</v>
      </c>
      <c r="AT602" s="143" t="s">
        <v>135</v>
      </c>
      <c r="AU602" s="143" t="s">
        <v>87</v>
      </c>
      <c r="AY602" s="17" t="s">
        <v>133</v>
      </c>
      <c r="BE602" s="144">
        <f>IF(N602="základní",J602,0)</f>
        <v>0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7" t="s">
        <v>21</v>
      </c>
      <c r="BK602" s="144">
        <f>ROUND(I602*H602,2)</f>
        <v>0</v>
      </c>
      <c r="BL602" s="17" t="s">
        <v>140</v>
      </c>
      <c r="BM602" s="143" t="s">
        <v>845</v>
      </c>
    </row>
    <row r="603" spans="2:65" s="1" customFormat="1" ht="19.5">
      <c r="B603" s="32"/>
      <c r="D603" s="145" t="s">
        <v>142</v>
      </c>
      <c r="F603" s="146" t="s">
        <v>846</v>
      </c>
      <c r="I603" s="147"/>
      <c r="L603" s="32"/>
      <c r="M603" s="148"/>
      <c r="T603" s="56"/>
      <c r="AT603" s="17" t="s">
        <v>142</v>
      </c>
      <c r="AU603" s="17" t="s">
        <v>87</v>
      </c>
    </row>
    <row r="604" spans="2:65" s="12" customFormat="1" ht="11.25">
      <c r="B604" s="149"/>
      <c r="D604" s="145" t="s">
        <v>144</v>
      </c>
      <c r="E604" s="150" t="s">
        <v>1</v>
      </c>
      <c r="F604" s="151" t="s">
        <v>840</v>
      </c>
      <c r="H604" s="150" t="s">
        <v>1</v>
      </c>
      <c r="I604" s="152"/>
      <c r="L604" s="149"/>
      <c r="M604" s="153"/>
      <c r="T604" s="154"/>
      <c r="AT604" s="150" t="s">
        <v>144</v>
      </c>
      <c r="AU604" s="150" t="s">
        <v>87</v>
      </c>
      <c r="AV604" s="12" t="s">
        <v>21</v>
      </c>
      <c r="AW604" s="12" t="s">
        <v>35</v>
      </c>
      <c r="AX604" s="12" t="s">
        <v>78</v>
      </c>
      <c r="AY604" s="150" t="s">
        <v>133</v>
      </c>
    </row>
    <row r="605" spans="2:65" s="13" customFormat="1" ht="11.25">
      <c r="B605" s="155"/>
      <c r="D605" s="145" t="s">
        <v>144</v>
      </c>
      <c r="E605" s="156" t="s">
        <v>1</v>
      </c>
      <c r="F605" s="157" t="s">
        <v>841</v>
      </c>
      <c r="H605" s="158">
        <v>3</v>
      </c>
      <c r="I605" s="159"/>
      <c r="L605" s="155"/>
      <c r="M605" s="160"/>
      <c r="T605" s="161"/>
      <c r="AT605" s="156" t="s">
        <v>144</v>
      </c>
      <c r="AU605" s="156" t="s">
        <v>87</v>
      </c>
      <c r="AV605" s="13" t="s">
        <v>87</v>
      </c>
      <c r="AW605" s="13" t="s">
        <v>35</v>
      </c>
      <c r="AX605" s="13" t="s">
        <v>21</v>
      </c>
      <c r="AY605" s="156" t="s">
        <v>133</v>
      </c>
    </row>
    <row r="606" spans="2:65" s="1" customFormat="1" ht="37.9" customHeight="1">
      <c r="B606" s="32"/>
      <c r="C606" s="132" t="s">
        <v>847</v>
      </c>
      <c r="D606" s="132" t="s">
        <v>135</v>
      </c>
      <c r="E606" s="133" t="s">
        <v>848</v>
      </c>
      <c r="F606" s="134" t="s">
        <v>849</v>
      </c>
      <c r="G606" s="135" t="s">
        <v>198</v>
      </c>
      <c r="H606" s="136">
        <v>14</v>
      </c>
      <c r="I606" s="137"/>
      <c r="J606" s="138">
        <f>ROUND(I606*H606,2)</f>
        <v>0</v>
      </c>
      <c r="K606" s="134" t="s">
        <v>139</v>
      </c>
      <c r="L606" s="32"/>
      <c r="M606" s="139" t="s">
        <v>1</v>
      </c>
      <c r="N606" s="140" t="s">
        <v>43</v>
      </c>
      <c r="P606" s="141">
        <f>O606*H606</f>
        <v>0</v>
      </c>
      <c r="Q606" s="141">
        <v>0.16849</v>
      </c>
      <c r="R606" s="141">
        <f>Q606*H606</f>
        <v>2.35886</v>
      </c>
      <c r="S606" s="141">
        <v>0</v>
      </c>
      <c r="T606" s="142">
        <f>S606*H606</f>
        <v>0</v>
      </c>
      <c r="AR606" s="143" t="s">
        <v>140</v>
      </c>
      <c r="AT606" s="143" t="s">
        <v>135</v>
      </c>
      <c r="AU606" s="143" t="s">
        <v>87</v>
      </c>
      <c r="AY606" s="17" t="s">
        <v>133</v>
      </c>
      <c r="BE606" s="144">
        <f>IF(N606="základní",J606,0)</f>
        <v>0</v>
      </c>
      <c r="BF606" s="144">
        <f>IF(N606="snížená",J606,0)</f>
        <v>0</v>
      </c>
      <c r="BG606" s="144">
        <f>IF(N606="zákl. přenesená",J606,0)</f>
        <v>0</v>
      </c>
      <c r="BH606" s="144">
        <f>IF(N606="sníž. přenesená",J606,0)</f>
        <v>0</v>
      </c>
      <c r="BI606" s="144">
        <f>IF(N606="nulová",J606,0)</f>
        <v>0</v>
      </c>
      <c r="BJ606" s="17" t="s">
        <v>21</v>
      </c>
      <c r="BK606" s="144">
        <f>ROUND(I606*H606,2)</f>
        <v>0</v>
      </c>
      <c r="BL606" s="17" t="s">
        <v>140</v>
      </c>
      <c r="BM606" s="143" t="s">
        <v>850</v>
      </c>
    </row>
    <row r="607" spans="2:65" s="1" customFormat="1" ht="29.25">
      <c r="B607" s="32"/>
      <c r="D607" s="145" t="s">
        <v>142</v>
      </c>
      <c r="F607" s="146" t="s">
        <v>851</v>
      </c>
      <c r="I607" s="147"/>
      <c r="L607" s="32"/>
      <c r="M607" s="148"/>
      <c r="T607" s="56"/>
      <c r="AT607" s="17" t="s">
        <v>142</v>
      </c>
      <c r="AU607" s="17" t="s">
        <v>87</v>
      </c>
    </row>
    <row r="608" spans="2:65" s="12" customFormat="1" ht="11.25">
      <c r="B608" s="149"/>
      <c r="D608" s="145" t="s">
        <v>144</v>
      </c>
      <c r="E608" s="150" t="s">
        <v>1</v>
      </c>
      <c r="F608" s="151" t="s">
        <v>852</v>
      </c>
      <c r="H608" s="150" t="s">
        <v>1</v>
      </c>
      <c r="I608" s="152"/>
      <c r="L608" s="149"/>
      <c r="M608" s="153"/>
      <c r="T608" s="154"/>
      <c r="AT608" s="150" t="s">
        <v>144</v>
      </c>
      <c r="AU608" s="150" t="s">
        <v>87</v>
      </c>
      <c r="AV608" s="12" t="s">
        <v>21</v>
      </c>
      <c r="AW608" s="12" t="s">
        <v>35</v>
      </c>
      <c r="AX608" s="12" t="s">
        <v>78</v>
      </c>
      <c r="AY608" s="150" t="s">
        <v>133</v>
      </c>
    </row>
    <row r="609" spans="2:65" s="13" customFormat="1" ht="11.25">
      <c r="B609" s="155"/>
      <c r="D609" s="145" t="s">
        <v>144</v>
      </c>
      <c r="E609" s="156" t="s">
        <v>1</v>
      </c>
      <c r="F609" s="157" t="s">
        <v>853</v>
      </c>
      <c r="H609" s="158">
        <v>14</v>
      </c>
      <c r="I609" s="159"/>
      <c r="L609" s="155"/>
      <c r="M609" s="160"/>
      <c r="T609" s="161"/>
      <c r="AT609" s="156" t="s">
        <v>144</v>
      </c>
      <c r="AU609" s="156" t="s">
        <v>87</v>
      </c>
      <c r="AV609" s="13" t="s">
        <v>87</v>
      </c>
      <c r="AW609" s="13" t="s">
        <v>35</v>
      </c>
      <c r="AX609" s="13" t="s">
        <v>21</v>
      </c>
      <c r="AY609" s="156" t="s">
        <v>133</v>
      </c>
    </row>
    <row r="610" spans="2:65" s="1" customFormat="1" ht="21.75" customHeight="1">
      <c r="B610" s="32"/>
      <c r="C610" s="177" t="s">
        <v>854</v>
      </c>
      <c r="D610" s="177" t="s">
        <v>293</v>
      </c>
      <c r="E610" s="178" t="s">
        <v>855</v>
      </c>
      <c r="F610" s="179" t="s">
        <v>856</v>
      </c>
      <c r="G610" s="180" t="s">
        <v>198</v>
      </c>
      <c r="H610" s="181">
        <v>14.28</v>
      </c>
      <c r="I610" s="182"/>
      <c r="J610" s="183">
        <f>ROUND(I610*H610,2)</f>
        <v>0</v>
      </c>
      <c r="K610" s="179" t="s">
        <v>1</v>
      </c>
      <c r="L610" s="184"/>
      <c r="M610" s="185" t="s">
        <v>1</v>
      </c>
      <c r="N610" s="186" t="s">
        <v>43</v>
      </c>
      <c r="P610" s="141">
        <f>O610*H610</f>
        <v>0</v>
      </c>
      <c r="Q610" s="141">
        <v>0.15</v>
      </c>
      <c r="R610" s="141">
        <f>Q610*H610</f>
        <v>2.1419999999999999</v>
      </c>
      <c r="S610" s="141">
        <v>0</v>
      </c>
      <c r="T610" s="142">
        <f>S610*H610</f>
        <v>0</v>
      </c>
      <c r="AR610" s="143" t="s">
        <v>183</v>
      </c>
      <c r="AT610" s="143" t="s">
        <v>293</v>
      </c>
      <c r="AU610" s="143" t="s">
        <v>87</v>
      </c>
      <c r="AY610" s="17" t="s">
        <v>133</v>
      </c>
      <c r="BE610" s="144">
        <f>IF(N610="základní",J610,0)</f>
        <v>0</v>
      </c>
      <c r="BF610" s="144">
        <f>IF(N610="snížená",J610,0)</f>
        <v>0</v>
      </c>
      <c r="BG610" s="144">
        <f>IF(N610="zákl. přenesená",J610,0)</f>
        <v>0</v>
      </c>
      <c r="BH610" s="144">
        <f>IF(N610="sníž. přenesená",J610,0)</f>
        <v>0</v>
      </c>
      <c r="BI610" s="144">
        <f>IF(N610="nulová",J610,0)</f>
        <v>0</v>
      </c>
      <c r="BJ610" s="17" t="s">
        <v>21</v>
      </c>
      <c r="BK610" s="144">
        <f>ROUND(I610*H610,2)</f>
        <v>0</v>
      </c>
      <c r="BL610" s="17" t="s">
        <v>140</v>
      </c>
      <c r="BM610" s="143" t="s">
        <v>857</v>
      </c>
    </row>
    <row r="611" spans="2:65" s="1" customFormat="1" ht="11.25">
      <c r="B611" s="32"/>
      <c r="D611" s="145" t="s">
        <v>142</v>
      </c>
      <c r="F611" s="146" t="s">
        <v>856</v>
      </c>
      <c r="I611" s="147"/>
      <c r="L611" s="32"/>
      <c r="M611" s="148"/>
      <c r="T611" s="56"/>
      <c r="AT611" s="17" t="s">
        <v>142</v>
      </c>
      <c r="AU611" s="17" t="s">
        <v>87</v>
      </c>
    </row>
    <row r="612" spans="2:65" s="13" customFormat="1" ht="11.25">
      <c r="B612" s="155"/>
      <c r="D612" s="145" t="s">
        <v>144</v>
      </c>
      <c r="F612" s="157" t="s">
        <v>858</v>
      </c>
      <c r="H612" s="158">
        <v>14.28</v>
      </c>
      <c r="I612" s="159"/>
      <c r="L612" s="155"/>
      <c r="M612" s="160"/>
      <c r="T612" s="161"/>
      <c r="AT612" s="156" t="s">
        <v>144</v>
      </c>
      <c r="AU612" s="156" t="s">
        <v>87</v>
      </c>
      <c r="AV612" s="13" t="s">
        <v>87</v>
      </c>
      <c r="AW612" s="13" t="s">
        <v>4</v>
      </c>
      <c r="AX612" s="13" t="s">
        <v>21</v>
      </c>
      <c r="AY612" s="156" t="s">
        <v>133</v>
      </c>
    </row>
    <row r="613" spans="2:65" s="1" customFormat="1" ht="37.9" customHeight="1">
      <c r="B613" s="32"/>
      <c r="C613" s="132" t="s">
        <v>859</v>
      </c>
      <c r="D613" s="132" t="s">
        <v>135</v>
      </c>
      <c r="E613" s="133" t="s">
        <v>860</v>
      </c>
      <c r="F613" s="134" t="s">
        <v>861</v>
      </c>
      <c r="G613" s="135" t="s">
        <v>198</v>
      </c>
      <c r="H613" s="136">
        <v>1555.9</v>
      </c>
      <c r="I613" s="137"/>
      <c r="J613" s="138">
        <f>ROUND(I613*H613,2)</f>
        <v>0</v>
      </c>
      <c r="K613" s="134" t="s">
        <v>139</v>
      </c>
      <c r="L613" s="32"/>
      <c r="M613" s="139" t="s">
        <v>1</v>
      </c>
      <c r="N613" s="140" t="s">
        <v>43</v>
      </c>
      <c r="P613" s="141">
        <f>O613*H613</f>
        <v>0</v>
      </c>
      <c r="Q613" s="141">
        <v>0.14066999999999999</v>
      </c>
      <c r="R613" s="141">
        <f>Q613*H613</f>
        <v>218.86845299999999</v>
      </c>
      <c r="S613" s="141">
        <v>0</v>
      </c>
      <c r="T613" s="142">
        <f>S613*H613</f>
        <v>0</v>
      </c>
      <c r="AR613" s="143" t="s">
        <v>140</v>
      </c>
      <c r="AT613" s="143" t="s">
        <v>135</v>
      </c>
      <c r="AU613" s="143" t="s">
        <v>87</v>
      </c>
      <c r="AY613" s="17" t="s">
        <v>133</v>
      </c>
      <c r="BE613" s="144">
        <f>IF(N613="základní",J613,0)</f>
        <v>0</v>
      </c>
      <c r="BF613" s="144">
        <f>IF(N613="snížená",J613,0)</f>
        <v>0</v>
      </c>
      <c r="BG613" s="144">
        <f>IF(N613="zákl. přenesená",J613,0)</f>
        <v>0</v>
      </c>
      <c r="BH613" s="144">
        <f>IF(N613="sníž. přenesená",J613,0)</f>
        <v>0</v>
      </c>
      <c r="BI613" s="144">
        <f>IF(N613="nulová",J613,0)</f>
        <v>0</v>
      </c>
      <c r="BJ613" s="17" t="s">
        <v>21</v>
      </c>
      <c r="BK613" s="144">
        <f>ROUND(I613*H613,2)</f>
        <v>0</v>
      </c>
      <c r="BL613" s="17" t="s">
        <v>140</v>
      </c>
      <c r="BM613" s="143" t="s">
        <v>862</v>
      </c>
    </row>
    <row r="614" spans="2:65" s="1" customFormat="1" ht="58.5">
      <c r="B614" s="32"/>
      <c r="D614" s="145" t="s">
        <v>142</v>
      </c>
      <c r="F614" s="146" t="s">
        <v>863</v>
      </c>
      <c r="I614" s="147"/>
      <c r="L614" s="32"/>
      <c r="M614" s="148"/>
      <c r="T614" s="56"/>
      <c r="AT614" s="17" t="s">
        <v>142</v>
      </c>
      <c r="AU614" s="17" t="s">
        <v>87</v>
      </c>
    </row>
    <row r="615" spans="2:65" s="12" customFormat="1" ht="11.25">
      <c r="B615" s="149"/>
      <c r="D615" s="145" t="s">
        <v>144</v>
      </c>
      <c r="E615" s="150" t="s">
        <v>1</v>
      </c>
      <c r="F615" s="151" t="s">
        <v>864</v>
      </c>
      <c r="H615" s="150" t="s">
        <v>1</v>
      </c>
      <c r="I615" s="152"/>
      <c r="L615" s="149"/>
      <c r="M615" s="153"/>
      <c r="T615" s="154"/>
      <c r="AT615" s="150" t="s">
        <v>144</v>
      </c>
      <c r="AU615" s="150" t="s">
        <v>87</v>
      </c>
      <c r="AV615" s="12" t="s">
        <v>21</v>
      </c>
      <c r="AW615" s="12" t="s">
        <v>35</v>
      </c>
      <c r="AX615" s="12" t="s">
        <v>78</v>
      </c>
      <c r="AY615" s="150" t="s">
        <v>133</v>
      </c>
    </row>
    <row r="616" spans="2:65" s="13" customFormat="1" ht="11.25">
      <c r="B616" s="155"/>
      <c r="D616" s="145" t="s">
        <v>144</v>
      </c>
      <c r="E616" s="156" t="s">
        <v>1</v>
      </c>
      <c r="F616" s="157" t="s">
        <v>865</v>
      </c>
      <c r="H616" s="158">
        <v>825.9</v>
      </c>
      <c r="I616" s="159"/>
      <c r="L616" s="155"/>
      <c r="M616" s="160"/>
      <c r="T616" s="161"/>
      <c r="AT616" s="156" t="s">
        <v>144</v>
      </c>
      <c r="AU616" s="156" t="s">
        <v>87</v>
      </c>
      <c r="AV616" s="13" t="s">
        <v>87</v>
      </c>
      <c r="AW616" s="13" t="s">
        <v>35</v>
      </c>
      <c r="AX616" s="13" t="s">
        <v>78</v>
      </c>
      <c r="AY616" s="156" t="s">
        <v>133</v>
      </c>
    </row>
    <row r="617" spans="2:65" s="12" customFormat="1" ht="11.25">
      <c r="B617" s="149"/>
      <c r="D617" s="145" t="s">
        <v>144</v>
      </c>
      <c r="E617" s="150" t="s">
        <v>1</v>
      </c>
      <c r="F617" s="151" t="s">
        <v>866</v>
      </c>
      <c r="H617" s="150" t="s">
        <v>1</v>
      </c>
      <c r="I617" s="152"/>
      <c r="L617" s="149"/>
      <c r="M617" s="153"/>
      <c r="T617" s="154"/>
      <c r="AT617" s="150" t="s">
        <v>144</v>
      </c>
      <c r="AU617" s="150" t="s">
        <v>87</v>
      </c>
      <c r="AV617" s="12" t="s">
        <v>21</v>
      </c>
      <c r="AW617" s="12" t="s">
        <v>35</v>
      </c>
      <c r="AX617" s="12" t="s">
        <v>78</v>
      </c>
      <c r="AY617" s="150" t="s">
        <v>133</v>
      </c>
    </row>
    <row r="618" spans="2:65" s="13" customFormat="1" ht="11.25">
      <c r="B618" s="155"/>
      <c r="D618" s="145" t="s">
        <v>144</v>
      </c>
      <c r="E618" s="156" t="s">
        <v>1</v>
      </c>
      <c r="F618" s="157" t="s">
        <v>867</v>
      </c>
      <c r="H618" s="158">
        <v>730</v>
      </c>
      <c r="I618" s="159"/>
      <c r="L618" s="155"/>
      <c r="M618" s="160"/>
      <c r="T618" s="161"/>
      <c r="AT618" s="156" t="s">
        <v>144</v>
      </c>
      <c r="AU618" s="156" t="s">
        <v>87</v>
      </c>
      <c r="AV618" s="13" t="s">
        <v>87</v>
      </c>
      <c r="AW618" s="13" t="s">
        <v>35</v>
      </c>
      <c r="AX618" s="13" t="s">
        <v>78</v>
      </c>
      <c r="AY618" s="156" t="s">
        <v>133</v>
      </c>
    </row>
    <row r="619" spans="2:65" s="1" customFormat="1" ht="16.5" customHeight="1">
      <c r="B619" s="32"/>
      <c r="C619" s="177" t="s">
        <v>868</v>
      </c>
      <c r="D619" s="177" t="s">
        <v>293</v>
      </c>
      <c r="E619" s="178" t="s">
        <v>869</v>
      </c>
      <c r="F619" s="179" t="s">
        <v>870</v>
      </c>
      <c r="G619" s="180" t="s">
        <v>198</v>
      </c>
      <c r="H619" s="181">
        <v>867.19500000000005</v>
      </c>
      <c r="I619" s="182"/>
      <c r="J619" s="183">
        <f>ROUND(I619*H619,2)</f>
        <v>0</v>
      </c>
      <c r="K619" s="179" t="s">
        <v>1</v>
      </c>
      <c r="L619" s="184"/>
      <c r="M619" s="185" t="s">
        <v>1</v>
      </c>
      <c r="N619" s="186" t="s">
        <v>43</v>
      </c>
      <c r="P619" s="141">
        <f>O619*H619</f>
        <v>0</v>
      </c>
      <c r="Q619" s="141">
        <v>0.09</v>
      </c>
      <c r="R619" s="141">
        <f>Q619*H619</f>
        <v>78.047550000000001</v>
      </c>
      <c r="S619" s="141">
        <v>0</v>
      </c>
      <c r="T619" s="142">
        <f>S619*H619</f>
        <v>0</v>
      </c>
      <c r="AR619" s="143" t="s">
        <v>329</v>
      </c>
      <c r="AT619" s="143" t="s">
        <v>293</v>
      </c>
      <c r="AU619" s="143" t="s">
        <v>87</v>
      </c>
      <c r="AY619" s="17" t="s">
        <v>133</v>
      </c>
      <c r="BE619" s="144">
        <f>IF(N619="základní",J619,0)</f>
        <v>0</v>
      </c>
      <c r="BF619" s="144">
        <f>IF(N619="snížená",J619,0)</f>
        <v>0</v>
      </c>
      <c r="BG619" s="144">
        <f>IF(N619="zákl. přenesená",J619,0)</f>
        <v>0</v>
      </c>
      <c r="BH619" s="144">
        <f>IF(N619="sníž. přenesená",J619,0)</f>
        <v>0</v>
      </c>
      <c r="BI619" s="144">
        <f>IF(N619="nulová",J619,0)</f>
        <v>0</v>
      </c>
      <c r="BJ619" s="17" t="s">
        <v>21</v>
      </c>
      <c r="BK619" s="144">
        <f>ROUND(I619*H619,2)</f>
        <v>0</v>
      </c>
      <c r="BL619" s="17" t="s">
        <v>329</v>
      </c>
      <c r="BM619" s="143" t="s">
        <v>871</v>
      </c>
    </row>
    <row r="620" spans="2:65" s="1" customFormat="1" ht="11.25">
      <c r="B620" s="32"/>
      <c r="D620" s="145" t="s">
        <v>142</v>
      </c>
      <c r="F620" s="146" t="s">
        <v>872</v>
      </c>
      <c r="I620" s="147"/>
      <c r="L620" s="32"/>
      <c r="M620" s="148"/>
      <c r="T620" s="56"/>
      <c r="AT620" s="17" t="s">
        <v>142</v>
      </c>
      <c r="AU620" s="17" t="s">
        <v>87</v>
      </c>
    </row>
    <row r="621" spans="2:65" s="12" customFormat="1" ht="11.25">
      <c r="B621" s="149"/>
      <c r="D621" s="145" t="s">
        <v>144</v>
      </c>
      <c r="E621" s="150" t="s">
        <v>1</v>
      </c>
      <c r="F621" s="151" t="s">
        <v>864</v>
      </c>
      <c r="H621" s="150" t="s">
        <v>1</v>
      </c>
      <c r="I621" s="152"/>
      <c r="L621" s="149"/>
      <c r="M621" s="153"/>
      <c r="T621" s="154"/>
      <c r="AT621" s="150" t="s">
        <v>144</v>
      </c>
      <c r="AU621" s="150" t="s">
        <v>87</v>
      </c>
      <c r="AV621" s="12" t="s">
        <v>21</v>
      </c>
      <c r="AW621" s="12" t="s">
        <v>35</v>
      </c>
      <c r="AX621" s="12" t="s">
        <v>78</v>
      </c>
      <c r="AY621" s="150" t="s">
        <v>133</v>
      </c>
    </row>
    <row r="622" spans="2:65" s="13" customFormat="1" ht="11.25">
      <c r="B622" s="155"/>
      <c r="D622" s="145" t="s">
        <v>144</v>
      </c>
      <c r="E622" s="156" t="s">
        <v>1</v>
      </c>
      <c r="F622" s="157" t="s">
        <v>865</v>
      </c>
      <c r="H622" s="158">
        <v>825.9</v>
      </c>
      <c r="I622" s="159"/>
      <c r="L622" s="155"/>
      <c r="M622" s="160"/>
      <c r="T622" s="161"/>
      <c r="AT622" s="156" t="s">
        <v>144</v>
      </c>
      <c r="AU622" s="156" t="s">
        <v>87</v>
      </c>
      <c r="AV622" s="13" t="s">
        <v>87</v>
      </c>
      <c r="AW622" s="13" t="s">
        <v>35</v>
      </c>
      <c r="AX622" s="13" t="s">
        <v>21</v>
      </c>
      <c r="AY622" s="156" t="s">
        <v>133</v>
      </c>
    </row>
    <row r="623" spans="2:65" s="13" customFormat="1" ht="11.25">
      <c r="B623" s="155"/>
      <c r="D623" s="145" t="s">
        <v>144</v>
      </c>
      <c r="F623" s="157" t="s">
        <v>873</v>
      </c>
      <c r="H623" s="158">
        <v>867.19500000000005</v>
      </c>
      <c r="I623" s="159"/>
      <c r="L623" s="155"/>
      <c r="M623" s="160"/>
      <c r="T623" s="161"/>
      <c r="AT623" s="156" t="s">
        <v>144</v>
      </c>
      <c r="AU623" s="156" t="s">
        <v>87</v>
      </c>
      <c r="AV623" s="13" t="s">
        <v>87</v>
      </c>
      <c r="AW623" s="13" t="s">
        <v>4</v>
      </c>
      <c r="AX623" s="13" t="s">
        <v>21</v>
      </c>
      <c r="AY623" s="156" t="s">
        <v>133</v>
      </c>
    </row>
    <row r="624" spans="2:65" s="1" customFormat="1" ht="21.75" customHeight="1">
      <c r="B624" s="32"/>
      <c r="C624" s="177" t="s">
        <v>874</v>
      </c>
      <c r="D624" s="177" t="s">
        <v>293</v>
      </c>
      <c r="E624" s="178" t="s">
        <v>875</v>
      </c>
      <c r="F624" s="179" t="s">
        <v>876</v>
      </c>
      <c r="G624" s="180" t="s">
        <v>198</v>
      </c>
      <c r="H624" s="181">
        <v>766.5</v>
      </c>
      <c r="I624" s="182"/>
      <c r="J624" s="183">
        <f>ROUND(I624*H624,2)</f>
        <v>0</v>
      </c>
      <c r="K624" s="179" t="s">
        <v>1</v>
      </c>
      <c r="L624" s="184"/>
      <c r="M624" s="185" t="s">
        <v>1</v>
      </c>
      <c r="N624" s="186" t="s">
        <v>43</v>
      </c>
      <c r="P624" s="141">
        <f>O624*H624</f>
        <v>0</v>
      </c>
      <c r="Q624" s="141">
        <v>0.09</v>
      </c>
      <c r="R624" s="141">
        <f>Q624*H624</f>
        <v>68.984999999999999</v>
      </c>
      <c r="S624" s="141">
        <v>0</v>
      </c>
      <c r="T624" s="142">
        <f>S624*H624</f>
        <v>0</v>
      </c>
      <c r="AR624" s="143" t="s">
        <v>329</v>
      </c>
      <c r="AT624" s="143" t="s">
        <v>293</v>
      </c>
      <c r="AU624" s="143" t="s">
        <v>87</v>
      </c>
      <c r="AY624" s="17" t="s">
        <v>133</v>
      </c>
      <c r="BE624" s="144">
        <f>IF(N624="základní",J624,0)</f>
        <v>0</v>
      </c>
      <c r="BF624" s="144">
        <f>IF(N624="snížená",J624,0)</f>
        <v>0</v>
      </c>
      <c r="BG624" s="144">
        <f>IF(N624="zákl. přenesená",J624,0)</f>
        <v>0</v>
      </c>
      <c r="BH624" s="144">
        <f>IF(N624="sníž. přenesená",J624,0)</f>
        <v>0</v>
      </c>
      <c r="BI624" s="144">
        <f>IF(N624="nulová",J624,0)</f>
        <v>0</v>
      </c>
      <c r="BJ624" s="17" t="s">
        <v>21</v>
      </c>
      <c r="BK624" s="144">
        <f>ROUND(I624*H624,2)</f>
        <v>0</v>
      </c>
      <c r="BL624" s="17" t="s">
        <v>329</v>
      </c>
      <c r="BM624" s="143" t="s">
        <v>877</v>
      </c>
    </row>
    <row r="625" spans="2:65" s="1" customFormat="1" ht="11.25">
      <c r="B625" s="32"/>
      <c r="D625" s="145" t="s">
        <v>142</v>
      </c>
      <c r="F625" s="146" t="s">
        <v>878</v>
      </c>
      <c r="I625" s="147"/>
      <c r="L625" s="32"/>
      <c r="M625" s="148"/>
      <c r="T625" s="56"/>
      <c r="AT625" s="17" t="s">
        <v>142</v>
      </c>
      <c r="AU625" s="17" t="s">
        <v>87</v>
      </c>
    </row>
    <row r="626" spans="2:65" s="12" customFormat="1" ht="11.25">
      <c r="B626" s="149"/>
      <c r="D626" s="145" t="s">
        <v>144</v>
      </c>
      <c r="E626" s="150" t="s">
        <v>1</v>
      </c>
      <c r="F626" s="151" t="s">
        <v>879</v>
      </c>
      <c r="H626" s="150" t="s">
        <v>1</v>
      </c>
      <c r="I626" s="152"/>
      <c r="L626" s="149"/>
      <c r="M626" s="153"/>
      <c r="T626" s="154"/>
      <c r="AT626" s="150" t="s">
        <v>144</v>
      </c>
      <c r="AU626" s="150" t="s">
        <v>87</v>
      </c>
      <c r="AV626" s="12" t="s">
        <v>21</v>
      </c>
      <c r="AW626" s="12" t="s">
        <v>35</v>
      </c>
      <c r="AX626" s="12" t="s">
        <v>78</v>
      </c>
      <c r="AY626" s="150" t="s">
        <v>133</v>
      </c>
    </row>
    <row r="627" spans="2:65" s="13" customFormat="1" ht="11.25">
      <c r="B627" s="155"/>
      <c r="D627" s="145" t="s">
        <v>144</v>
      </c>
      <c r="E627" s="156" t="s">
        <v>1</v>
      </c>
      <c r="F627" s="157" t="s">
        <v>867</v>
      </c>
      <c r="H627" s="158">
        <v>730</v>
      </c>
      <c r="I627" s="159"/>
      <c r="L627" s="155"/>
      <c r="M627" s="160"/>
      <c r="T627" s="161"/>
      <c r="AT627" s="156" t="s">
        <v>144</v>
      </c>
      <c r="AU627" s="156" t="s">
        <v>87</v>
      </c>
      <c r="AV627" s="13" t="s">
        <v>87</v>
      </c>
      <c r="AW627" s="13" t="s">
        <v>35</v>
      </c>
      <c r="AX627" s="13" t="s">
        <v>21</v>
      </c>
      <c r="AY627" s="156" t="s">
        <v>133</v>
      </c>
    </row>
    <row r="628" spans="2:65" s="13" customFormat="1" ht="11.25">
      <c r="B628" s="155"/>
      <c r="D628" s="145" t="s">
        <v>144</v>
      </c>
      <c r="F628" s="157" t="s">
        <v>880</v>
      </c>
      <c r="H628" s="158">
        <v>766.5</v>
      </c>
      <c r="I628" s="159"/>
      <c r="L628" s="155"/>
      <c r="M628" s="160"/>
      <c r="T628" s="161"/>
      <c r="AT628" s="156" t="s">
        <v>144</v>
      </c>
      <c r="AU628" s="156" t="s">
        <v>87</v>
      </c>
      <c r="AV628" s="13" t="s">
        <v>87</v>
      </c>
      <c r="AW628" s="13" t="s">
        <v>4</v>
      </c>
      <c r="AX628" s="13" t="s">
        <v>21</v>
      </c>
      <c r="AY628" s="156" t="s">
        <v>133</v>
      </c>
    </row>
    <row r="629" spans="2:65" s="1" customFormat="1" ht="24.2" customHeight="1">
      <c r="B629" s="32"/>
      <c r="C629" s="132" t="s">
        <v>881</v>
      </c>
      <c r="D629" s="132" t="s">
        <v>135</v>
      </c>
      <c r="E629" s="133" t="s">
        <v>882</v>
      </c>
      <c r="F629" s="134" t="s">
        <v>883</v>
      </c>
      <c r="G629" s="135" t="s">
        <v>198</v>
      </c>
      <c r="H629" s="136">
        <v>6.3</v>
      </c>
      <c r="I629" s="137"/>
      <c r="J629" s="138">
        <f>ROUND(I629*H629,2)</f>
        <v>0</v>
      </c>
      <c r="K629" s="134" t="s">
        <v>139</v>
      </c>
      <c r="L629" s="32"/>
      <c r="M629" s="139" t="s">
        <v>1</v>
      </c>
      <c r="N629" s="140" t="s">
        <v>43</v>
      </c>
      <c r="P629" s="141">
        <f>O629*H629</f>
        <v>0</v>
      </c>
      <c r="Q629" s="141">
        <v>1.4950000000000001E-6</v>
      </c>
      <c r="R629" s="141">
        <f>Q629*H629</f>
        <v>9.4184999999999997E-6</v>
      </c>
      <c r="S629" s="141">
        <v>0</v>
      </c>
      <c r="T629" s="142">
        <f>S629*H629</f>
        <v>0</v>
      </c>
      <c r="AR629" s="143" t="s">
        <v>140</v>
      </c>
      <c r="AT629" s="143" t="s">
        <v>135</v>
      </c>
      <c r="AU629" s="143" t="s">
        <v>87</v>
      </c>
      <c r="AY629" s="17" t="s">
        <v>133</v>
      </c>
      <c r="BE629" s="144">
        <f>IF(N629="základní",J629,0)</f>
        <v>0</v>
      </c>
      <c r="BF629" s="144">
        <f>IF(N629="snížená",J629,0)</f>
        <v>0</v>
      </c>
      <c r="BG629" s="144">
        <f>IF(N629="zákl. přenesená",J629,0)</f>
        <v>0</v>
      </c>
      <c r="BH629" s="144">
        <f>IF(N629="sníž. přenesená",J629,0)</f>
        <v>0</v>
      </c>
      <c r="BI629" s="144">
        <f>IF(N629="nulová",J629,0)</f>
        <v>0</v>
      </c>
      <c r="BJ629" s="17" t="s">
        <v>21</v>
      </c>
      <c r="BK629" s="144">
        <f>ROUND(I629*H629,2)</f>
        <v>0</v>
      </c>
      <c r="BL629" s="17" t="s">
        <v>140</v>
      </c>
      <c r="BM629" s="143" t="s">
        <v>884</v>
      </c>
    </row>
    <row r="630" spans="2:65" s="1" customFormat="1" ht="19.5">
      <c r="B630" s="32"/>
      <c r="D630" s="145" t="s">
        <v>142</v>
      </c>
      <c r="F630" s="146" t="s">
        <v>885</v>
      </c>
      <c r="I630" s="147"/>
      <c r="L630" s="32"/>
      <c r="M630" s="148"/>
      <c r="T630" s="56"/>
      <c r="AT630" s="17" t="s">
        <v>142</v>
      </c>
      <c r="AU630" s="17" t="s">
        <v>87</v>
      </c>
    </row>
    <row r="631" spans="2:65" s="12" customFormat="1" ht="11.25">
      <c r="B631" s="149"/>
      <c r="D631" s="145" t="s">
        <v>144</v>
      </c>
      <c r="E631" s="150" t="s">
        <v>1</v>
      </c>
      <c r="F631" s="151" t="s">
        <v>886</v>
      </c>
      <c r="H631" s="150" t="s">
        <v>1</v>
      </c>
      <c r="I631" s="152"/>
      <c r="L631" s="149"/>
      <c r="M631" s="153"/>
      <c r="T631" s="154"/>
      <c r="AT631" s="150" t="s">
        <v>144</v>
      </c>
      <c r="AU631" s="150" t="s">
        <v>87</v>
      </c>
      <c r="AV631" s="12" t="s">
        <v>21</v>
      </c>
      <c r="AW631" s="12" t="s">
        <v>35</v>
      </c>
      <c r="AX631" s="12" t="s">
        <v>78</v>
      </c>
      <c r="AY631" s="150" t="s">
        <v>133</v>
      </c>
    </row>
    <row r="632" spans="2:65" s="13" customFormat="1" ht="11.25">
      <c r="B632" s="155"/>
      <c r="D632" s="145" t="s">
        <v>144</v>
      </c>
      <c r="E632" s="156" t="s">
        <v>1</v>
      </c>
      <c r="F632" s="157" t="s">
        <v>887</v>
      </c>
      <c r="H632" s="158">
        <v>6.3</v>
      </c>
      <c r="I632" s="159"/>
      <c r="L632" s="155"/>
      <c r="M632" s="160"/>
      <c r="T632" s="161"/>
      <c r="AT632" s="156" t="s">
        <v>144</v>
      </c>
      <c r="AU632" s="156" t="s">
        <v>87</v>
      </c>
      <c r="AV632" s="13" t="s">
        <v>87</v>
      </c>
      <c r="AW632" s="13" t="s">
        <v>35</v>
      </c>
      <c r="AX632" s="13" t="s">
        <v>21</v>
      </c>
      <c r="AY632" s="156" t="s">
        <v>133</v>
      </c>
    </row>
    <row r="633" spans="2:65" s="1" customFormat="1" ht="24.2" customHeight="1">
      <c r="B633" s="32"/>
      <c r="C633" s="132" t="s">
        <v>888</v>
      </c>
      <c r="D633" s="132" t="s">
        <v>135</v>
      </c>
      <c r="E633" s="133" t="s">
        <v>889</v>
      </c>
      <c r="F633" s="134" t="s">
        <v>890</v>
      </c>
      <c r="G633" s="135" t="s">
        <v>198</v>
      </c>
      <c r="H633" s="136">
        <v>6.3</v>
      </c>
      <c r="I633" s="137"/>
      <c r="J633" s="138">
        <f>ROUND(I633*H633,2)</f>
        <v>0</v>
      </c>
      <c r="K633" s="134" t="s">
        <v>139</v>
      </c>
      <c r="L633" s="32"/>
      <c r="M633" s="139" t="s">
        <v>1</v>
      </c>
      <c r="N633" s="140" t="s">
        <v>43</v>
      </c>
      <c r="P633" s="141">
        <f>O633*H633</f>
        <v>0</v>
      </c>
      <c r="Q633" s="141">
        <v>2.2049999999999999E-4</v>
      </c>
      <c r="R633" s="141">
        <f>Q633*H633</f>
        <v>1.38915E-3</v>
      </c>
      <c r="S633" s="141">
        <v>0</v>
      </c>
      <c r="T633" s="142">
        <f>S633*H633</f>
        <v>0</v>
      </c>
      <c r="AR633" s="143" t="s">
        <v>140</v>
      </c>
      <c r="AT633" s="143" t="s">
        <v>135</v>
      </c>
      <c r="AU633" s="143" t="s">
        <v>87</v>
      </c>
      <c r="AY633" s="17" t="s">
        <v>133</v>
      </c>
      <c r="BE633" s="144">
        <f>IF(N633="základní",J633,0)</f>
        <v>0</v>
      </c>
      <c r="BF633" s="144">
        <f>IF(N633="snížená",J633,0)</f>
        <v>0</v>
      </c>
      <c r="BG633" s="144">
        <f>IF(N633="zákl. přenesená",J633,0)</f>
        <v>0</v>
      </c>
      <c r="BH633" s="144">
        <f>IF(N633="sníž. přenesená",J633,0)</f>
        <v>0</v>
      </c>
      <c r="BI633" s="144">
        <f>IF(N633="nulová",J633,0)</f>
        <v>0</v>
      </c>
      <c r="BJ633" s="17" t="s">
        <v>21</v>
      </c>
      <c r="BK633" s="144">
        <f>ROUND(I633*H633,2)</f>
        <v>0</v>
      </c>
      <c r="BL633" s="17" t="s">
        <v>140</v>
      </c>
      <c r="BM633" s="143" t="s">
        <v>891</v>
      </c>
    </row>
    <row r="634" spans="2:65" s="1" customFormat="1" ht="39">
      <c r="B634" s="32"/>
      <c r="D634" s="145" t="s">
        <v>142</v>
      </c>
      <c r="F634" s="146" t="s">
        <v>892</v>
      </c>
      <c r="I634" s="147"/>
      <c r="L634" s="32"/>
      <c r="M634" s="148"/>
      <c r="T634" s="56"/>
      <c r="AT634" s="17" t="s">
        <v>142</v>
      </c>
      <c r="AU634" s="17" t="s">
        <v>87</v>
      </c>
    </row>
    <row r="635" spans="2:65" s="12" customFormat="1" ht="11.25">
      <c r="B635" s="149"/>
      <c r="D635" s="145" t="s">
        <v>144</v>
      </c>
      <c r="E635" s="150" t="s">
        <v>1</v>
      </c>
      <c r="F635" s="151" t="s">
        <v>886</v>
      </c>
      <c r="H635" s="150" t="s">
        <v>1</v>
      </c>
      <c r="I635" s="152"/>
      <c r="L635" s="149"/>
      <c r="M635" s="153"/>
      <c r="T635" s="154"/>
      <c r="AT635" s="150" t="s">
        <v>144</v>
      </c>
      <c r="AU635" s="150" t="s">
        <v>87</v>
      </c>
      <c r="AV635" s="12" t="s">
        <v>21</v>
      </c>
      <c r="AW635" s="12" t="s">
        <v>35</v>
      </c>
      <c r="AX635" s="12" t="s">
        <v>78</v>
      </c>
      <c r="AY635" s="150" t="s">
        <v>133</v>
      </c>
    </row>
    <row r="636" spans="2:65" s="13" customFormat="1" ht="11.25">
      <c r="B636" s="155"/>
      <c r="D636" s="145" t="s">
        <v>144</v>
      </c>
      <c r="E636" s="156" t="s">
        <v>1</v>
      </c>
      <c r="F636" s="157" t="s">
        <v>887</v>
      </c>
      <c r="H636" s="158">
        <v>6.3</v>
      </c>
      <c r="I636" s="159"/>
      <c r="L636" s="155"/>
      <c r="M636" s="160"/>
      <c r="T636" s="161"/>
      <c r="AT636" s="156" t="s">
        <v>144</v>
      </c>
      <c r="AU636" s="156" t="s">
        <v>87</v>
      </c>
      <c r="AV636" s="13" t="s">
        <v>87</v>
      </c>
      <c r="AW636" s="13" t="s">
        <v>35</v>
      </c>
      <c r="AX636" s="13" t="s">
        <v>21</v>
      </c>
      <c r="AY636" s="156" t="s">
        <v>133</v>
      </c>
    </row>
    <row r="637" spans="2:65" s="1" customFormat="1" ht="21.75" customHeight="1">
      <c r="B637" s="32"/>
      <c r="C637" s="132" t="s">
        <v>893</v>
      </c>
      <c r="D637" s="132" t="s">
        <v>135</v>
      </c>
      <c r="E637" s="133" t="s">
        <v>894</v>
      </c>
      <c r="F637" s="134" t="s">
        <v>895</v>
      </c>
      <c r="G637" s="135" t="s">
        <v>198</v>
      </c>
      <c r="H637" s="136">
        <v>6.3</v>
      </c>
      <c r="I637" s="137"/>
      <c r="J637" s="138">
        <f>ROUND(I637*H637,2)</f>
        <v>0</v>
      </c>
      <c r="K637" s="134" t="s">
        <v>139</v>
      </c>
      <c r="L637" s="32"/>
      <c r="M637" s="139" t="s">
        <v>1</v>
      </c>
      <c r="N637" s="140" t="s">
        <v>43</v>
      </c>
      <c r="P637" s="141">
        <f>O637*H637</f>
        <v>0</v>
      </c>
      <c r="Q637" s="141">
        <v>1.995E-6</v>
      </c>
      <c r="R637" s="141">
        <f>Q637*H637</f>
        <v>1.25685E-5</v>
      </c>
      <c r="S637" s="141">
        <v>0</v>
      </c>
      <c r="T637" s="142">
        <f>S637*H637</f>
        <v>0</v>
      </c>
      <c r="AR637" s="143" t="s">
        <v>140</v>
      </c>
      <c r="AT637" s="143" t="s">
        <v>135</v>
      </c>
      <c r="AU637" s="143" t="s">
        <v>87</v>
      </c>
      <c r="AY637" s="17" t="s">
        <v>133</v>
      </c>
      <c r="BE637" s="144">
        <f>IF(N637="základní",J637,0)</f>
        <v>0</v>
      </c>
      <c r="BF637" s="144">
        <f>IF(N637="snížená",J637,0)</f>
        <v>0</v>
      </c>
      <c r="BG637" s="144">
        <f>IF(N637="zákl. přenesená",J637,0)</f>
        <v>0</v>
      </c>
      <c r="BH637" s="144">
        <f>IF(N637="sníž. přenesená",J637,0)</f>
        <v>0</v>
      </c>
      <c r="BI637" s="144">
        <f>IF(N637="nulová",J637,0)</f>
        <v>0</v>
      </c>
      <c r="BJ637" s="17" t="s">
        <v>21</v>
      </c>
      <c r="BK637" s="144">
        <f>ROUND(I637*H637,2)</f>
        <v>0</v>
      </c>
      <c r="BL637" s="17" t="s">
        <v>140</v>
      </c>
      <c r="BM637" s="143" t="s">
        <v>896</v>
      </c>
    </row>
    <row r="638" spans="2:65" s="1" customFormat="1" ht="19.5">
      <c r="B638" s="32"/>
      <c r="D638" s="145" t="s">
        <v>142</v>
      </c>
      <c r="F638" s="146" t="s">
        <v>897</v>
      </c>
      <c r="I638" s="147"/>
      <c r="L638" s="32"/>
      <c r="M638" s="148"/>
      <c r="T638" s="56"/>
      <c r="AT638" s="17" t="s">
        <v>142</v>
      </c>
      <c r="AU638" s="17" t="s">
        <v>87</v>
      </c>
    </row>
    <row r="639" spans="2:65" s="12" customFormat="1" ht="11.25">
      <c r="B639" s="149"/>
      <c r="D639" s="145" t="s">
        <v>144</v>
      </c>
      <c r="E639" s="150" t="s">
        <v>1</v>
      </c>
      <c r="F639" s="151" t="s">
        <v>886</v>
      </c>
      <c r="H639" s="150" t="s">
        <v>1</v>
      </c>
      <c r="I639" s="152"/>
      <c r="L639" s="149"/>
      <c r="M639" s="153"/>
      <c r="T639" s="154"/>
      <c r="AT639" s="150" t="s">
        <v>144</v>
      </c>
      <c r="AU639" s="150" t="s">
        <v>87</v>
      </c>
      <c r="AV639" s="12" t="s">
        <v>21</v>
      </c>
      <c r="AW639" s="12" t="s">
        <v>35</v>
      </c>
      <c r="AX639" s="12" t="s">
        <v>78</v>
      </c>
      <c r="AY639" s="150" t="s">
        <v>133</v>
      </c>
    </row>
    <row r="640" spans="2:65" s="13" customFormat="1" ht="11.25">
      <c r="B640" s="155"/>
      <c r="D640" s="145" t="s">
        <v>144</v>
      </c>
      <c r="E640" s="156" t="s">
        <v>1</v>
      </c>
      <c r="F640" s="157" t="s">
        <v>887</v>
      </c>
      <c r="H640" s="158">
        <v>6.3</v>
      </c>
      <c r="I640" s="159"/>
      <c r="L640" s="155"/>
      <c r="M640" s="160"/>
      <c r="T640" s="161"/>
      <c r="AT640" s="156" t="s">
        <v>144</v>
      </c>
      <c r="AU640" s="156" t="s">
        <v>87</v>
      </c>
      <c r="AV640" s="13" t="s">
        <v>87</v>
      </c>
      <c r="AW640" s="13" t="s">
        <v>35</v>
      </c>
      <c r="AX640" s="13" t="s">
        <v>21</v>
      </c>
      <c r="AY640" s="156" t="s">
        <v>133</v>
      </c>
    </row>
    <row r="641" spans="2:65" s="1" customFormat="1" ht="24.2" customHeight="1">
      <c r="B641" s="32"/>
      <c r="C641" s="132" t="s">
        <v>898</v>
      </c>
      <c r="D641" s="132" t="s">
        <v>135</v>
      </c>
      <c r="E641" s="133" t="s">
        <v>899</v>
      </c>
      <c r="F641" s="134" t="s">
        <v>900</v>
      </c>
      <c r="G641" s="135" t="s">
        <v>149</v>
      </c>
      <c r="H641" s="136">
        <v>21</v>
      </c>
      <c r="I641" s="137"/>
      <c r="J641" s="138">
        <f>ROUND(I641*H641,2)</f>
        <v>0</v>
      </c>
      <c r="K641" s="134" t="s">
        <v>139</v>
      </c>
      <c r="L641" s="32"/>
      <c r="M641" s="139" t="s">
        <v>1</v>
      </c>
      <c r="N641" s="140" t="s">
        <v>43</v>
      </c>
      <c r="P641" s="141">
        <f>O641*H641</f>
        <v>0</v>
      </c>
      <c r="Q641" s="141">
        <v>7.7729999999999994E-2</v>
      </c>
      <c r="R641" s="141">
        <f>Q641*H641</f>
        <v>1.6323299999999998</v>
      </c>
      <c r="S641" s="141">
        <v>0</v>
      </c>
      <c r="T641" s="142">
        <f>S641*H641</f>
        <v>0</v>
      </c>
      <c r="AR641" s="143" t="s">
        <v>140</v>
      </c>
      <c r="AT641" s="143" t="s">
        <v>135</v>
      </c>
      <c r="AU641" s="143" t="s">
        <v>87</v>
      </c>
      <c r="AY641" s="17" t="s">
        <v>133</v>
      </c>
      <c r="BE641" s="144">
        <f>IF(N641="základní",J641,0)</f>
        <v>0</v>
      </c>
      <c r="BF641" s="144">
        <f>IF(N641="snížená",J641,0)</f>
        <v>0</v>
      </c>
      <c r="BG641" s="144">
        <f>IF(N641="zákl. přenesená",J641,0)</f>
        <v>0</v>
      </c>
      <c r="BH641" s="144">
        <f>IF(N641="sníž. přenesená",J641,0)</f>
        <v>0</v>
      </c>
      <c r="BI641" s="144">
        <f>IF(N641="nulová",J641,0)</f>
        <v>0</v>
      </c>
      <c r="BJ641" s="17" t="s">
        <v>21</v>
      </c>
      <c r="BK641" s="144">
        <f>ROUND(I641*H641,2)</f>
        <v>0</v>
      </c>
      <c r="BL641" s="17" t="s">
        <v>140</v>
      </c>
      <c r="BM641" s="143" t="s">
        <v>901</v>
      </c>
    </row>
    <row r="642" spans="2:65" s="1" customFormat="1" ht="29.25">
      <c r="B642" s="32"/>
      <c r="D642" s="145" t="s">
        <v>142</v>
      </c>
      <c r="F642" s="146" t="s">
        <v>902</v>
      </c>
      <c r="I642" s="147"/>
      <c r="L642" s="32"/>
      <c r="M642" s="148"/>
      <c r="T642" s="56"/>
      <c r="AT642" s="17" t="s">
        <v>142</v>
      </c>
      <c r="AU642" s="17" t="s">
        <v>87</v>
      </c>
    </row>
    <row r="643" spans="2:65" s="1" customFormat="1" ht="24.2" customHeight="1">
      <c r="B643" s="32"/>
      <c r="C643" s="177" t="s">
        <v>903</v>
      </c>
      <c r="D643" s="177" t="s">
        <v>293</v>
      </c>
      <c r="E643" s="178" t="s">
        <v>904</v>
      </c>
      <c r="F643" s="179" t="s">
        <v>905</v>
      </c>
      <c r="G643" s="180" t="s">
        <v>149</v>
      </c>
      <c r="H643" s="181">
        <v>21</v>
      </c>
      <c r="I643" s="182"/>
      <c r="J643" s="183">
        <f>ROUND(I643*H643,2)</f>
        <v>0</v>
      </c>
      <c r="K643" s="179" t="s">
        <v>1</v>
      </c>
      <c r="L643" s="184"/>
      <c r="M643" s="185" t="s">
        <v>1</v>
      </c>
      <c r="N643" s="186" t="s">
        <v>43</v>
      </c>
      <c r="P643" s="141">
        <f>O643*H643</f>
        <v>0</v>
      </c>
      <c r="Q643" s="141">
        <v>5.1999999999999998E-2</v>
      </c>
      <c r="R643" s="141">
        <f>Q643*H643</f>
        <v>1.0919999999999999</v>
      </c>
      <c r="S643" s="141">
        <v>0</v>
      </c>
      <c r="T643" s="142">
        <f>S643*H643</f>
        <v>0</v>
      </c>
      <c r="AR643" s="143" t="s">
        <v>183</v>
      </c>
      <c r="AT643" s="143" t="s">
        <v>293</v>
      </c>
      <c r="AU643" s="143" t="s">
        <v>87</v>
      </c>
      <c r="AY643" s="17" t="s">
        <v>133</v>
      </c>
      <c r="BE643" s="144">
        <f>IF(N643="základní",J643,0)</f>
        <v>0</v>
      </c>
      <c r="BF643" s="144">
        <f>IF(N643="snížená",J643,0)</f>
        <v>0</v>
      </c>
      <c r="BG643" s="144">
        <f>IF(N643="zákl. přenesená",J643,0)</f>
        <v>0</v>
      </c>
      <c r="BH643" s="144">
        <f>IF(N643="sníž. přenesená",J643,0)</f>
        <v>0</v>
      </c>
      <c r="BI643" s="144">
        <f>IF(N643="nulová",J643,0)</f>
        <v>0</v>
      </c>
      <c r="BJ643" s="17" t="s">
        <v>21</v>
      </c>
      <c r="BK643" s="144">
        <f>ROUND(I643*H643,2)</f>
        <v>0</v>
      </c>
      <c r="BL643" s="17" t="s">
        <v>140</v>
      </c>
      <c r="BM643" s="143" t="s">
        <v>906</v>
      </c>
    </row>
    <row r="644" spans="2:65" s="1" customFormat="1" ht="11.25">
      <c r="B644" s="32"/>
      <c r="D644" s="145" t="s">
        <v>142</v>
      </c>
      <c r="F644" s="146" t="s">
        <v>905</v>
      </c>
      <c r="I644" s="147"/>
      <c r="L644" s="32"/>
      <c r="M644" s="148"/>
      <c r="T644" s="56"/>
      <c r="AT644" s="17" t="s">
        <v>142</v>
      </c>
      <c r="AU644" s="17" t="s">
        <v>87</v>
      </c>
    </row>
    <row r="645" spans="2:65" s="1" customFormat="1" ht="33" customHeight="1">
      <c r="B645" s="32"/>
      <c r="C645" s="132" t="s">
        <v>907</v>
      </c>
      <c r="D645" s="132" t="s">
        <v>135</v>
      </c>
      <c r="E645" s="133" t="s">
        <v>908</v>
      </c>
      <c r="F645" s="134" t="s">
        <v>909</v>
      </c>
      <c r="G645" s="135" t="s">
        <v>149</v>
      </c>
      <c r="H645" s="136">
        <v>4</v>
      </c>
      <c r="I645" s="137"/>
      <c r="J645" s="138">
        <f>ROUND(I645*H645,2)</f>
        <v>0</v>
      </c>
      <c r="K645" s="134" t="s">
        <v>139</v>
      </c>
      <c r="L645" s="32"/>
      <c r="M645" s="139" t="s">
        <v>1</v>
      </c>
      <c r="N645" s="140" t="s">
        <v>43</v>
      </c>
      <c r="P645" s="141">
        <f>O645*H645</f>
        <v>0</v>
      </c>
      <c r="Q645" s="141">
        <v>9.7159999999999996E-2</v>
      </c>
      <c r="R645" s="141">
        <f>Q645*H645</f>
        <v>0.38863999999999999</v>
      </c>
      <c r="S645" s="141">
        <v>0</v>
      </c>
      <c r="T645" s="142">
        <f>S645*H645</f>
        <v>0</v>
      </c>
      <c r="AR645" s="143" t="s">
        <v>140</v>
      </c>
      <c r="AT645" s="143" t="s">
        <v>135</v>
      </c>
      <c r="AU645" s="143" t="s">
        <v>87</v>
      </c>
      <c r="AY645" s="17" t="s">
        <v>133</v>
      </c>
      <c r="BE645" s="144">
        <f>IF(N645="základní",J645,0)</f>
        <v>0</v>
      </c>
      <c r="BF645" s="144">
        <f>IF(N645="snížená",J645,0)</f>
        <v>0</v>
      </c>
      <c r="BG645" s="144">
        <f>IF(N645="zákl. přenesená",J645,0)</f>
        <v>0</v>
      </c>
      <c r="BH645" s="144">
        <f>IF(N645="sníž. přenesená",J645,0)</f>
        <v>0</v>
      </c>
      <c r="BI645" s="144">
        <f>IF(N645="nulová",J645,0)</f>
        <v>0</v>
      </c>
      <c r="BJ645" s="17" t="s">
        <v>21</v>
      </c>
      <c r="BK645" s="144">
        <f>ROUND(I645*H645,2)</f>
        <v>0</v>
      </c>
      <c r="BL645" s="17" t="s">
        <v>140</v>
      </c>
      <c r="BM645" s="143" t="s">
        <v>910</v>
      </c>
    </row>
    <row r="646" spans="2:65" s="1" customFormat="1" ht="29.25">
      <c r="B646" s="32"/>
      <c r="D646" s="145" t="s">
        <v>142</v>
      </c>
      <c r="F646" s="146" t="s">
        <v>911</v>
      </c>
      <c r="I646" s="147"/>
      <c r="L646" s="32"/>
      <c r="M646" s="148"/>
      <c r="T646" s="56"/>
      <c r="AT646" s="17" t="s">
        <v>142</v>
      </c>
      <c r="AU646" s="17" t="s">
        <v>87</v>
      </c>
    </row>
    <row r="647" spans="2:65" s="1" customFormat="1" ht="24.2" customHeight="1">
      <c r="B647" s="32"/>
      <c r="C647" s="177" t="s">
        <v>912</v>
      </c>
      <c r="D647" s="177" t="s">
        <v>293</v>
      </c>
      <c r="E647" s="178" t="s">
        <v>913</v>
      </c>
      <c r="F647" s="179" t="s">
        <v>914</v>
      </c>
      <c r="G647" s="180" t="s">
        <v>149</v>
      </c>
      <c r="H647" s="181">
        <v>4</v>
      </c>
      <c r="I647" s="182"/>
      <c r="J647" s="183">
        <f>ROUND(I647*H647,2)</f>
        <v>0</v>
      </c>
      <c r="K647" s="179" t="s">
        <v>1</v>
      </c>
      <c r="L647" s="184"/>
      <c r="M647" s="185" t="s">
        <v>1</v>
      </c>
      <c r="N647" s="186" t="s">
        <v>43</v>
      </c>
      <c r="P647" s="141">
        <f>O647*H647</f>
        <v>0</v>
      </c>
      <c r="Q647" s="141">
        <v>5.1999999999999998E-2</v>
      </c>
      <c r="R647" s="141">
        <f>Q647*H647</f>
        <v>0.20799999999999999</v>
      </c>
      <c r="S647" s="141">
        <v>0</v>
      </c>
      <c r="T647" s="142">
        <f>S647*H647</f>
        <v>0</v>
      </c>
      <c r="AR647" s="143" t="s">
        <v>183</v>
      </c>
      <c r="AT647" s="143" t="s">
        <v>293</v>
      </c>
      <c r="AU647" s="143" t="s">
        <v>87</v>
      </c>
      <c r="AY647" s="17" t="s">
        <v>133</v>
      </c>
      <c r="BE647" s="144">
        <f>IF(N647="základní",J647,0)</f>
        <v>0</v>
      </c>
      <c r="BF647" s="144">
        <f>IF(N647="snížená",J647,0)</f>
        <v>0</v>
      </c>
      <c r="BG647" s="144">
        <f>IF(N647="zákl. přenesená",J647,0)</f>
        <v>0</v>
      </c>
      <c r="BH647" s="144">
        <f>IF(N647="sníž. přenesená",J647,0)</f>
        <v>0</v>
      </c>
      <c r="BI647" s="144">
        <f>IF(N647="nulová",J647,0)</f>
        <v>0</v>
      </c>
      <c r="BJ647" s="17" t="s">
        <v>21</v>
      </c>
      <c r="BK647" s="144">
        <f>ROUND(I647*H647,2)</f>
        <v>0</v>
      </c>
      <c r="BL647" s="17" t="s">
        <v>140</v>
      </c>
      <c r="BM647" s="143" t="s">
        <v>915</v>
      </c>
    </row>
    <row r="648" spans="2:65" s="1" customFormat="1" ht="11.25">
      <c r="B648" s="32"/>
      <c r="D648" s="145" t="s">
        <v>142</v>
      </c>
      <c r="F648" s="146" t="s">
        <v>914</v>
      </c>
      <c r="I648" s="147"/>
      <c r="L648" s="32"/>
      <c r="M648" s="148"/>
      <c r="T648" s="56"/>
      <c r="AT648" s="17" t="s">
        <v>142</v>
      </c>
      <c r="AU648" s="17" t="s">
        <v>87</v>
      </c>
    </row>
    <row r="649" spans="2:65" s="1" customFormat="1" ht="16.5" customHeight="1">
      <c r="B649" s="32"/>
      <c r="C649" s="132" t="s">
        <v>916</v>
      </c>
      <c r="D649" s="132" t="s">
        <v>135</v>
      </c>
      <c r="E649" s="133" t="s">
        <v>917</v>
      </c>
      <c r="F649" s="134" t="s">
        <v>918</v>
      </c>
      <c r="G649" s="135" t="s">
        <v>149</v>
      </c>
      <c r="H649" s="136">
        <v>1</v>
      </c>
      <c r="I649" s="137"/>
      <c r="J649" s="138">
        <f>ROUND(I649*H649,2)</f>
        <v>0</v>
      </c>
      <c r="K649" s="134" t="s">
        <v>1</v>
      </c>
      <c r="L649" s="32"/>
      <c r="M649" s="139" t="s">
        <v>1</v>
      </c>
      <c r="N649" s="140" t="s">
        <v>43</v>
      </c>
      <c r="P649" s="141">
        <f>O649*H649</f>
        <v>0</v>
      </c>
      <c r="Q649" s="141">
        <v>0</v>
      </c>
      <c r="R649" s="141">
        <f>Q649*H649</f>
        <v>0</v>
      </c>
      <c r="S649" s="141">
        <v>0</v>
      </c>
      <c r="T649" s="142">
        <f>S649*H649</f>
        <v>0</v>
      </c>
      <c r="AR649" s="143" t="s">
        <v>140</v>
      </c>
      <c r="AT649" s="143" t="s">
        <v>135</v>
      </c>
      <c r="AU649" s="143" t="s">
        <v>87</v>
      </c>
      <c r="AY649" s="17" t="s">
        <v>133</v>
      </c>
      <c r="BE649" s="144">
        <f>IF(N649="základní",J649,0)</f>
        <v>0</v>
      </c>
      <c r="BF649" s="144">
        <f>IF(N649="snížená",J649,0)</f>
        <v>0</v>
      </c>
      <c r="BG649" s="144">
        <f>IF(N649="zákl. přenesená",J649,0)</f>
        <v>0</v>
      </c>
      <c r="BH649" s="144">
        <f>IF(N649="sníž. přenesená",J649,0)</f>
        <v>0</v>
      </c>
      <c r="BI649" s="144">
        <f>IF(N649="nulová",J649,0)</f>
        <v>0</v>
      </c>
      <c r="BJ649" s="17" t="s">
        <v>21</v>
      </c>
      <c r="BK649" s="144">
        <f>ROUND(I649*H649,2)</f>
        <v>0</v>
      </c>
      <c r="BL649" s="17" t="s">
        <v>140</v>
      </c>
      <c r="BM649" s="143" t="s">
        <v>919</v>
      </c>
    </row>
    <row r="650" spans="2:65" s="1" customFormat="1" ht="11.25">
      <c r="B650" s="32"/>
      <c r="D650" s="145" t="s">
        <v>142</v>
      </c>
      <c r="F650" s="146" t="s">
        <v>918</v>
      </c>
      <c r="I650" s="147"/>
      <c r="L650" s="32"/>
      <c r="M650" s="148"/>
      <c r="T650" s="56"/>
      <c r="AT650" s="17" t="s">
        <v>142</v>
      </c>
      <c r="AU650" s="17" t="s">
        <v>87</v>
      </c>
    </row>
    <row r="651" spans="2:65" s="1" customFormat="1" ht="21.75" customHeight="1">
      <c r="B651" s="32"/>
      <c r="C651" s="132" t="s">
        <v>329</v>
      </c>
      <c r="D651" s="132" t="s">
        <v>135</v>
      </c>
      <c r="E651" s="133" t="s">
        <v>920</v>
      </c>
      <c r="F651" s="134" t="s">
        <v>921</v>
      </c>
      <c r="G651" s="135" t="s">
        <v>149</v>
      </c>
      <c r="H651" s="136">
        <v>8</v>
      </c>
      <c r="I651" s="137"/>
      <c r="J651" s="138">
        <f>ROUND(I651*H651,2)</f>
        <v>0</v>
      </c>
      <c r="K651" s="134" t="s">
        <v>1</v>
      </c>
      <c r="L651" s="32"/>
      <c r="M651" s="139" t="s">
        <v>1</v>
      </c>
      <c r="N651" s="140" t="s">
        <v>43</v>
      </c>
      <c r="P651" s="141">
        <f>O651*H651</f>
        <v>0</v>
      </c>
      <c r="Q651" s="141">
        <v>0</v>
      </c>
      <c r="R651" s="141">
        <f>Q651*H651</f>
        <v>0</v>
      </c>
      <c r="S651" s="141">
        <v>0</v>
      </c>
      <c r="T651" s="142">
        <f>S651*H651</f>
        <v>0</v>
      </c>
      <c r="AR651" s="143" t="s">
        <v>140</v>
      </c>
      <c r="AT651" s="143" t="s">
        <v>135</v>
      </c>
      <c r="AU651" s="143" t="s">
        <v>87</v>
      </c>
      <c r="AY651" s="17" t="s">
        <v>133</v>
      </c>
      <c r="BE651" s="144">
        <f>IF(N651="základní",J651,0)</f>
        <v>0</v>
      </c>
      <c r="BF651" s="144">
        <f>IF(N651="snížená",J651,0)</f>
        <v>0</v>
      </c>
      <c r="BG651" s="144">
        <f>IF(N651="zákl. přenesená",J651,0)</f>
        <v>0</v>
      </c>
      <c r="BH651" s="144">
        <f>IF(N651="sníž. přenesená",J651,0)</f>
        <v>0</v>
      </c>
      <c r="BI651" s="144">
        <f>IF(N651="nulová",J651,0)</f>
        <v>0</v>
      </c>
      <c r="BJ651" s="17" t="s">
        <v>21</v>
      </c>
      <c r="BK651" s="144">
        <f>ROUND(I651*H651,2)</f>
        <v>0</v>
      </c>
      <c r="BL651" s="17" t="s">
        <v>140</v>
      </c>
      <c r="BM651" s="143" t="s">
        <v>922</v>
      </c>
    </row>
    <row r="652" spans="2:65" s="1" customFormat="1" ht="11.25">
      <c r="B652" s="32"/>
      <c r="D652" s="145" t="s">
        <v>142</v>
      </c>
      <c r="F652" s="146" t="s">
        <v>921</v>
      </c>
      <c r="I652" s="147"/>
      <c r="L652" s="32"/>
      <c r="M652" s="148"/>
      <c r="T652" s="56"/>
      <c r="AT652" s="17" t="s">
        <v>142</v>
      </c>
      <c r="AU652" s="17" t="s">
        <v>87</v>
      </c>
    </row>
    <row r="653" spans="2:65" s="1" customFormat="1" ht="21.75" customHeight="1">
      <c r="B653" s="32"/>
      <c r="C653" s="132" t="s">
        <v>923</v>
      </c>
      <c r="D653" s="132" t="s">
        <v>135</v>
      </c>
      <c r="E653" s="133" t="s">
        <v>924</v>
      </c>
      <c r="F653" s="134" t="s">
        <v>925</v>
      </c>
      <c r="G653" s="135" t="s">
        <v>149</v>
      </c>
      <c r="H653" s="136">
        <v>8</v>
      </c>
      <c r="I653" s="137"/>
      <c r="J653" s="138">
        <f>ROUND(I653*H653,2)</f>
        <v>0</v>
      </c>
      <c r="K653" s="134" t="s">
        <v>1</v>
      </c>
      <c r="L653" s="32"/>
      <c r="M653" s="139" t="s">
        <v>1</v>
      </c>
      <c r="N653" s="140" t="s">
        <v>43</v>
      </c>
      <c r="P653" s="141">
        <f>O653*H653</f>
        <v>0</v>
      </c>
      <c r="Q653" s="141">
        <v>0</v>
      </c>
      <c r="R653" s="141">
        <f>Q653*H653</f>
        <v>0</v>
      </c>
      <c r="S653" s="141">
        <v>0</v>
      </c>
      <c r="T653" s="142">
        <f>S653*H653</f>
        <v>0</v>
      </c>
      <c r="AR653" s="143" t="s">
        <v>140</v>
      </c>
      <c r="AT653" s="143" t="s">
        <v>135</v>
      </c>
      <c r="AU653" s="143" t="s">
        <v>87</v>
      </c>
      <c r="AY653" s="17" t="s">
        <v>133</v>
      </c>
      <c r="BE653" s="144">
        <f>IF(N653="základní",J653,0)</f>
        <v>0</v>
      </c>
      <c r="BF653" s="144">
        <f>IF(N653="snížená",J653,0)</f>
        <v>0</v>
      </c>
      <c r="BG653" s="144">
        <f>IF(N653="zákl. přenesená",J653,0)</f>
        <v>0</v>
      </c>
      <c r="BH653" s="144">
        <f>IF(N653="sníž. přenesená",J653,0)</f>
        <v>0</v>
      </c>
      <c r="BI653" s="144">
        <f>IF(N653="nulová",J653,0)</f>
        <v>0</v>
      </c>
      <c r="BJ653" s="17" t="s">
        <v>21</v>
      </c>
      <c r="BK653" s="144">
        <f>ROUND(I653*H653,2)</f>
        <v>0</v>
      </c>
      <c r="BL653" s="17" t="s">
        <v>140</v>
      </c>
      <c r="BM653" s="143" t="s">
        <v>926</v>
      </c>
    </row>
    <row r="654" spans="2:65" s="1" customFormat="1" ht="11.25">
      <c r="B654" s="32"/>
      <c r="D654" s="145" t="s">
        <v>142</v>
      </c>
      <c r="F654" s="146" t="s">
        <v>925</v>
      </c>
      <c r="I654" s="147"/>
      <c r="L654" s="32"/>
      <c r="M654" s="148"/>
      <c r="T654" s="56"/>
      <c r="AT654" s="17" t="s">
        <v>142</v>
      </c>
      <c r="AU654" s="17" t="s">
        <v>87</v>
      </c>
    </row>
    <row r="655" spans="2:65" s="1" customFormat="1" ht="16.5" customHeight="1">
      <c r="B655" s="32"/>
      <c r="C655" s="132" t="s">
        <v>927</v>
      </c>
      <c r="D655" s="132" t="s">
        <v>135</v>
      </c>
      <c r="E655" s="133" t="s">
        <v>928</v>
      </c>
      <c r="F655" s="134" t="s">
        <v>929</v>
      </c>
      <c r="G655" s="135" t="s">
        <v>149</v>
      </c>
      <c r="H655" s="136">
        <v>6</v>
      </c>
      <c r="I655" s="137"/>
      <c r="J655" s="138">
        <f>ROUND(I655*H655,2)</f>
        <v>0</v>
      </c>
      <c r="K655" s="134" t="s">
        <v>1</v>
      </c>
      <c r="L655" s="32"/>
      <c r="M655" s="139" t="s">
        <v>1</v>
      </c>
      <c r="N655" s="140" t="s">
        <v>43</v>
      </c>
      <c r="P655" s="141">
        <f>O655*H655</f>
        <v>0</v>
      </c>
      <c r="Q655" s="141">
        <v>0</v>
      </c>
      <c r="R655" s="141">
        <f>Q655*H655</f>
        <v>0</v>
      </c>
      <c r="S655" s="141">
        <v>0</v>
      </c>
      <c r="T655" s="142">
        <f>S655*H655</f>
        <v>0</v>
      </c>
      <c r="AR655" s="143" t="s">
        <v>140</v>
      </c>
      <c r="AT655" s="143" t="s">
        <v>135</v>
      </c>
      <c r="AU655" s="143" t="s">
        <v>87</v>
      </c>
      <c r="AY655" s="17" t="s">
        <v>133</v>
      </c>
      <c r="BE655" s="144">
        <f>IF(N655="základní",J655,0)</f>
        <v>0</v>
      </c>
      <c r="BF655" s="144">
        <f>IF(N655="snížená",J655,0)</f>
        <v>0</v>
      </c>
      <c r="BG655" s="144">
        <f>IF(N655="zákl. přenesená",J655,0)</f>
        <v>0</v>
      </c>
      <c r="BH655" s="144">
        <f>IF(N655="sníž. přenesená",J655,0)</f>
        <v>0</v>
      </c>
      <c r="BI655" s="144">
        <f>IF(N655="nulová",J655,0)</f>
        <v>0</v>
      </c>
      <c r="BJ655" s="17" t="s">
        <v>21</v>
      </c>
      <c r="BK655" s="144">
        <f>ROUND(I655*H655,2)</f>
        <v>0</v>
      </c>
      <c r="BL655" s="17" t="s">
        <v>140</v>
      </c>
      <c r="BM655" s="143" t="s">
        <v>930</v>
      </c>
    </row>
    <row r="656" spans="2:65" s="1" customFormat="1" ht="11.25">
      <c r="B656" s="32"/>
      <c r="D656" s="145" t="s">
        <v>142</v>
      </c>
      <c r="F656" s="146" t="s">
        <v>929</v>
      </c>
      <c r="I656" s="147"/>
      <c r="L656" s="32"/>
      <c r="M656" s="148"/>
      <c r="T656" s="56"/>
      <c r="AT656" s="17" t="s">
        <v>142</v>
      </c>
      <c r="AU656" s="17" t="s">
        <v>87</v>
      </c>
    </row>
    <row r="657" spans="2:65" s="1" customFormat="1" ht="16.5" customHeight="1">
      <c r="B657" s="32"/>
      <c r="C657" s="132" t="s">
        <v>931</v>
      </c>
      <c r="D657" s="132" t="s">
        <v>135</v>
      </c>
      <c r="E657" s="133" t="s">
        <v>932</v>
      </c>
      <c r="F657" s="134" t="s">
        <v>933</v>
      </c>
      <c r="G657" s="135" t="s">
        <v>149</v>
      </c>
      <c r="H657" s="136">
        <v>12</v>
      </c>
      <c r="I657" s="137"/>
      <c r="J657" s="138">
        <f>ROUND(I657*H657,2)</f>
        <v>0</v>
      </c>
      <c r="K657" s="134" t="s">
        <v>1</v>
      </c>
      <c r="L657" s="32"/>
      <c r="M657" s="139" t="s">
        <v>1</v>
      </c>
      <c r="N657" s="140" t="s">
        <v>43</v>
      </c>
      <c r="P657" s="141">
        <f>O657*H657</f>
        <v>0</v>
      </c>
      <c r="Q657" s="141">
        <v>0</v>
      </c>
      <c r="R657" s="141">
        <f>Q657*H657</f>
        <v>0</v>
      </c>
      <c r="S657" s="141">
        <v>0</v>
      </c>
      <c r="T657" s="142">
        <f>S657*H657</f>
        <v>0</v>
      </c>
      <c r="AR657" s="143" t="s">
        <v>140</v>
      </c>
      <c r="AT657" s="143" t="s">
        <v>135</v>
      </c>
      <c r="AU657" s="143" t="s">
        <v>87</v>
      </c>
      <c r="AY657" s="17" t="s">
        <v>133</v>
      </c>
      <c r="BE657" s="144">
        <f>IF(N657="základní",J657,0)</f>
        <v>0</v>
      </c>
      <c r="BF657" s="144">
        <f>IF(N657="snížená",J657,0)</f>
        <v>0</v>
      </c>
      <c r="BG657" s="144">
        <f>IF(N657="zákl. přenesená",J657,0)</f>
        <v>0</v>
      </c>
      <c r="BH657" s="144">
        <f>IF(N657="sníž. přenesená",J657,0)</f>
        <v>0</v>
      </c>
      <c r="BI657" s="144">
        <f>IF(N657="nulová",J657,0)</f>
        <v>0</v>
      </c>
      <c r="BJ657" s="17" t="s">
        <v>21</v>
      </c>
      <c r="BK657" s="144">
        <f>ROUND(I657*H657,2)</f>
        <v>0</v>
      </c>
      <c r="BL657" s="17" t="s">
        <v>140</v>
      </c>
      <c r="BM657" s="143" t="s">
        <v>934</v>
      </c>
    </row>
    <row r="658" spans="2:65" s="1" customFormat="1" ht="11.25">
      <c r="B658" s="32"/>
      <c r="D658" s="145" t="s">
        <v>142</v>
      </c>
      <c r="F658" s="146" t="s">
        <v>933</v>
      </c>
      <c r="I658" s="147"/>
      <c r="L658" s="32"/>
      <c r="M658" s="148"/>
      <c r="T658" s="56"/>
      <c r="AT658" s="17" t="s">
        <v>142</v>
      </c>
      <c r="AU658" s="17" t="s">
        <v>87</v>
      </c>
    </row>
    <row r="659" spans="2:65" s="1" customFormat="1" ht="16.5" customHeight="1">
      <c r="B659" s="32"/>
      <c r="C659" s="132" t="s">
        <v>935</v>
      </c>
      <c r="D659" s="132" t="s">
        <v>135</v>
      </c>
      <c r="E659" s="133" t="s">
        <v>936</v>
      </c>
      <c r="F659" s="134" t="s">
        <v>937</v>
      </c>
      <c r="G659" s="135" t="s">
        <v>149</v>
      </c>
      <c r="H659" s="136">
        <v>5</v>
      </c>
      <c r="I659" s="137"/>
      <c r="J659" s="138">
        <f>ROUND(I659*H659,2)</f>
        <v>0</v>
      </c>
      <c r="K659" s="134" t="s">
        <v>1</v>
      </c>
      <c r="L659" s="32"/>
      <c r="M659" s="139" t="s">
        <v>1</v>
      </c>
      <c r="N659" s="140" t="s">
        <v>43</v>
      </c>
      <c r="P659" s="141">
        <f>O659*H659</f>
        <v>0</v>
      </c>
      <c r="Q659" s="141">
        <v>0</v>
      </c>
      <c r="R659" s="141">
        <f>Q659*H659</f>
        <v>0</v>
      </c>
      <c r="S659" s="141">
        <v>0</v>
      </c>
      <c r="T659" s="142">
        <f>S659*H659</f>
        <v>0</v>
      </c>
      <c r="AR659" s="143" t="s">
        <v>140</v>
      </c>
      <c r="AT659" s="143" t="s">
        <v>135</v>
      </c>
      <c r="AU659" s="143" t="s">
        <v>87</v>
      </c>
      <c r="AY659" s="17" t="s">
        <v>133</v>
      </c>
      <c r="BE659" s="144">
        <f>IF(N659="základní",J659,0)</f>
        <v>0</v>
      </c>
      <c r="BF659" s="144">
        <f>IF(N659="snížená",J659,0)</f>
        <v>0</v>
      </c>
      <c r="BG659" s="144">
        <f>IF(N659="zákl. přenesená",J659,0)</f>
        <v>0</v>
      </c>
      <c r="BH659" s="144">
        <f>IF(N659="sníž. přenesená",J659,0)</f>
        <v>0</v>
      </c>
      <c r="BI659" s="144">
        <f>IF(N659="nulová",J659,0)</f>
        <v>0</v>
      </c>
      <c r="BJ659" s="17" t="s">
        <v>21</v>
      </c>
      <c r="BK659" s="144">
        <f>ROUND(I659*H659,2)</f>
        <v>0</v>
      </c>
      <c r="BL659" s="17" t="s">
        <v>140</v>
      </c>
      <c r="BM659" s="143" t="s">
        <v>938</v>
      </c>
    </row>
    <row r="660" spans="2:65" s="1" customFormat="1" ht="11.25">
      <c r="B660" s="32"/>
      <c r="D660" s="145" t="s">
        <v>142</v>
      </c>
      <c r="F660" s="146" t="s">
        <v>937</v>
      </c>
      <c r="I660" s="147"/>
      <c r="L660" s="32"/>
      <c r="M660" s="148"/>
      <c r="T660" s="56"/>
      <c r="AT660" s="17" t="s">
        <v>142</v>
      </c>
      <c r="AU660" s="17" t="s">
        <v>87</v>
      </c>
    </row>
    <row r="661" spans="2:65" s="1" customFormat="1" ht="24.2" customHeight="1">
      <c r="B661" s="32"/>
      <c r="C661" s="132" t="s">
        <v>939</v>
      </c>
      <c r="D661" s="132" t="s">
        <v>135</v>
      </c>
      <c r="E661" s="133" t="s">
        <v>940</v>
      </c>
      <c r="F661" s="134" t="s">
        <v>941</v>
      </c>
      <c r="G661" s="135" t="s">
        <v>265</v>
      </c>
      <c r="H661" s="136">
        <v>1</v>
      </c>
      <c r="I661" s="137"/>
      <c r="J661" s="138">
        <f>ROUND(I661*H661,2)</f>
        <v>0</v>
      </c>
      <c r="K661" s="134" t="s">
        <v>1</v>
      </c>
      <c r="L661" s="32"/>
      <c r="M661" s="139" t="s">
        <v>1</v>
      </c>
      <c r="N661" s="140" t="s">
        <v>43</v>
      </c>
      <c r="P661" s="141">
        <f>O661*H661</f>
        <v>0</v>
      </c>
      <c r="Q661" s="141">
        <v>0</v>
      </c>
      <c r="R661" s="141">
        <f>Q661*H661</f>
        <v>0</v>
      </c>
      <c r="S661" s="141">
        <v>0</v>
      </c>
      <c r="T661" s="142">
        <f>S661*H661</f>
        <v>0</v>
      </c>
      <c r="AR661" s="143" t="s">
        <v>140</v>
      </c>
      <c r="AT661" s="143" t="s">
        <v>135</v>
      </c>
      <c r="AU661" s="143" t="s">
        <v>87</v>
      </c>
      <c r="AY661" s="17" t="s">
        <v>133</v>
      </c>
      <c r="BE661" s="144">
        <f>IF(N661="základní",J661,0)</f>
        <v>0</v>
      </c>
      <c r="BF661" s="144">
        <f>IF(N661="snížená",J661,0)</f>
        <v>0</v>
      </c>
      <c r="BG661" s="144">
        <f>IF(N661="zákl. přenesená",J661,0)</f>
        <v>0</v>
      </c>
      <c r="BH661" s="144">
        <f>IF(N661="sníž. přenesená",J661,0)</f>
        <v>0</v>
      </c>
      <c r="BI661" s="144">
        <f>IF(N661="nulová",J661,0)</f>
        <v>0</v>
      </c>
      <c r="BJ661" s="17" t="s">
        <v>21</v>
      </c>
      <c r="BK661" s="144">
        <f>ROUND(I661*H661,2)</f>
        <v>0</v>
      </c>
      <c r="BL661" s="17" t="s">
        <v>140</v>
      </c>
      <c r="BM661" s="143" t="s">
        <v>942</v>
      </c>
    </row>
    <row r="662" spans="2:65" s="1" customFormat="1" ht="11.25">
      <c r="B662" s="32"/>
      <c r="D662" s="145" t="s">
        <v>142</v>
      </c>
      <c r="F662" s="146" t="s">
        <v>943</v>
      </c>
      <c r="I662" s="147"/>
      <c r="L662" s="32"/>
      <c r="M662" s="148"/>
      <c r="T662" s="56"/>
      <c r="AT662" s="17" t="s">
        <v>142</v>
      </c>
      <c r="AU662" s="17" t="s">
        <v>87</v>
      </c>
    </row>
    <row r="663" spans="2:65" s="1" customFormat="1" ht="16.5" customHeight="1">
      <c r="B663" s="32"/>
      <c r="C663" s="132" t="s">
        <v>944</v>
      </c>
      <c r="D663" s="132" t="s">
        <v>135</v>
      </c>
      <c r="E663" s="133" t="s">
        <v>945</v>
      </c>
      <c r="F663" s="134" t="s">
        <v>946</v>
      </c>
      <c r="G663" s="135" t="s">
        <v>265</v>
      </c>
      <c r="H663" s="136">
        <v>1</v>
      </c>
      <c r="I663" s="137"/>
      <c r="J663" s="138">
        <f>ROUND(I663*H663,2)</f>
        <v>0</v>
      </c>
      <c r="K663" s="134" t="s">
        <v>1</v>
      </c>
      <c r="L663" s="32"/>
      <c r="M663" s="139" t="s">
        <v>1</v>
      </c>
      <c r="N663" s="140" t="s">
        <v>43</v>
      </c>
      <c r="P663" s="141">
        <f>O663*H663</f>
        <v>0</v>
      </c>
      <c r="Q663" s="141">
        <v>0</v>
      </c>
      <c r="R663" s="141">
        <f>Q663*H663</f>
        <v>0</v>
      </c>
      <c r="S663" s="141">
        <v>0</v>
      </c>
      <c r="T663" s="142">
        <f>S663*H663</f>
        <v>0</v>
      </c>
      <c r="AR663" s="143" t="s">
        <v>140</v>
      </c>
      <c r="AT663" s="143" t="s">
        <v>135</v>
      </c>
      <c r="AU663" s="143" t="s">
        <v>87</v>
      </c>
      <c r="AY663" s="17" t="s">
        <v>133</v>
      </c>
      <c r="BE663" s="144">
        <f>IF(N663="základní",J663,0)</f>
        <v>0</v>
      </c>
      <c r="BF663" s="144">
        <f>IF(N663="snížená",J663,0)</f>
        <v>0</v>
      </c>
      <c r="BG663" s="144">
        <f>IF(N663="zákl. přenesená",J663,0)</f>
        <v>0</v>
      </c>
      <c r="BH663" s="144">
        <f>IF(N663="sníž. přenesená",J663,0)</f>
        <v>0</v>
      </c>
      <c r="BI663" s="144">
        <f>IF(N663="nulová",J663,0)</f>
        <v>0</v>
      </c>
      <c r="BJ663" s="17" t="s">
        <v>21</v>
      </c>
      <c r="BK663" s="144">
        <f>ROUND(I663*H663,2)</f>
        <v>0</v>
      </c>
      <c r="BL663" s="17" t="s">
        <v>140</v>
      </c>
      <c r="BM663" s="143" t="s">
        <v>947</v>
      </c>
    </row>
    <row r="664" spans="2:65" s="1" customFormat="1" ht="11.25">
      <c r="B664" s="32"/>
      <c r="D664" s="145" t="s">
        <v>142</v>
      </c>
      <c r="F664" s="146" t="s">
        <v>946</v>
      </c>
      <c r="I664" s="147"/>
      <c r="L664" s="32"/>
      <c r="M664" s="148"/>
      <c r="T664" s="56"/>
      <c r="AT664" s="17" t="s">
        <v>142</v>
      </c>
      <c r="AU664" s="17" t="s">
        <v>87</v>
      </c>
    </row>
    <row r="665" spans="2:65" s="1" customFormat="1" ht="16.5" customHeight="1">
      <c r="B665" s="32"/>
      <c r="C665" s="132" t="s">
        <v>948</v>
      </c>
      <c r="D665" s="132" t="s">
        <v>135</v>
      </c>
      <c r="E665" s="133" t="s">
        <v>949</v>
      </c>
      <c r="F665" s="134" t="s">
        <v>950</v>
      </c>
      <c r="G665" s="135" t="s">
        <v>265</v>
      </c>
      <c r="H665" s="136">
        <v>1</v>
      </c>
      <c r="I665" s="137"/>
      <c r="J665" s="138">
        <f>ROUND(I665*H665,2)</f>
        <v>0</v>
      </c>
      <c r="K665" s="134" t="s">
        <v>1</v>
      </c>
      <c r="L665" s="32"/>
      <c r="M665" s="139" t="s">
        <v>1</v>
      </c>
      <c r="N665" s="140" t="s">
        <v>43</v>
      </c>
      <c r="P665" s="141">
        <f>O665*H665</f>
        <v>0</v>
      </c>
      <c r="Q665" s="141">
        <v>0</v>
      </c>
      <c r="R665" s="141">
        <f>Q665*H665</f>
        <v>0</v>
      </c>
      <c r="S665" s="141">
        <v>0</v>
      </c>
      <c r="T665" s="142">
        <f>S665*H665</f>
        <v>0</v>
      </c>
      <c r="AR665" s="143" t="s">
        <v>140</v>
      </c>
      <c r="AT665" s="143" t="s">
        <v>135</v>
      </c>
      <c r="AU665" s="143" t="s">
        <v>87</v>
      </c>
      <c r="AY665" s="17" t="s">
        <v>133</v>
      </c>
      <c r="BE665" s="144">
        <f>IF(N665="základní",J665,0)</f>
        <v>0</v>
      </c>
      <c r="BF665" s="144">
        <f>IF(N665="snížená",J665,0)</f>
        <v>0</v>
      </c>
      <c r="BG665" s="144">
        <f>IF(N665="zákl. přenesená",J665,0)</f>
        <v>0</v>
      </c>
      <c r="BH665" s="144">
        <f>IF(N665="sníž. přenesená",J665,0)</f>
        <v>0</v>
      </c>
      <c r="BI665" s="144">
        <f>IF(N665="nulová",J665,0)</f>
        <v>0</v>
      </c>
      <c r="BJ665" s="17" t="s">
        <v>21</v>
      </c>
      <c r="BK665" s="144">
        <f>ROUND(I665*H665,2)</f>
        <v>0</v>
      </c>
      <c r="BL665" s="17" t="s">
        <v>140</v>
      </c>
      <c r="BM665" s="143" t="s">
        <v>951</v>
      </c>
    </row>
    <row r="666" spans="2:65" s="1" customFormat="1" ht="11.25">
      <c r="B666" s="32"/>
      <c r="D666" s="145" t="s">
        <v>142</v>
      </c>
      <c r="F666" s="146" t="s">
        <v>950</v>
      </c>
      <c r="I666" s="147"/>
      <c r="L666" s="32"/>
      <c r="M666" s="148"/>
      <c r="T666" s="56"/>
      <c r="AT666" s="17" t="s">
        <v>142</v>
      </c>
      <c r="AU666" s="17" t="s">
        <v>87</v>
      </c>
    </row>
    <row r="667" spans="2:65" s="1" customFormat="1" ht="16.5" customHeight="1">
      <c r="B667" s="32"/>
      <c r="C667" s="132" t="s">
        <v>952</v>
      </c>
      <c r="D667" s="132" t="s">
        <v>135</v>
      </c>
      <c r="E667" s="133" t="s">
        <v>953</v>
      </c>
      <c r="F667" s="134" t="s">
        <v>954</v>
      </c>
      <c r="G667" s="135" t="s">
        <v>149</v>
      </c>
      <c r="H667" s="136">
        <v>10</v>
      </c>
      <c r="I667" s="137"/>
      <c r="J667" s="138">
        <f>ROUND(I667*H667,2)</f>
        <v>0</v>
      </c>
      <c r="K667" s="134" t="s">
        <v>1</v>
      </c>
      <c r="L667" s="32"/>
      <c r="M667" s="139" t="s">
        <v>1</v>
      </c>
      <c r="N667" s="140" t="s">
        <v>43</v>
      </c>
      <c r="P667" s="141">
        <f>O667*H667</f>
        <v>0</v>
      </c>
      <c r="Q667" s="141">
        <v>0</v>
      </c>
      <c r="R667" s="141">
        <f>Q667*H667</f>
        <v>0</v>
      </c>
      <c r="S667" s="141">
        <v>0</v>
      </c>
      <c r="T667" s="142">
        <f>S667*H667</f>
        <v>0</v>
      </c>
      <c r="AR667" s="143" t="s">
        <v>140</v>
      </c>
      <c r="AT667" s="143" t="s">
        <v>135</v>
      </c>
      <c r="AU667" s="143" t="s">
        <v>87</v>
      </c>
      <c r="AY667" s="17" t="s">
        <v>133</v>
      </c>
      <c r="BE667" s="144">
        <f>IF(N667="základní",J667,0)</f>
        <v>0</v>
      </c>
      <c r="BF667" s="144">
        <f>IF(N667="snížená",J667,0)</f>
        <v>0</v>
      </c>
      <c r="BG667" s="144">
        <f>IF(N667="zákl. přenesená",J667,0)</f>
        <v>0</v>
      </c>
      <c r="BH667" s="144">
        <f>IF(N667="sníž. přenesená",J667,0)</f>
        <v>0</v>
      </c>
      <c r="BI667" s="144">
        <f>IF(N667="nulová",J667,0)</f>
        <v>0</v>
      </c>
      <c r="BJ667" s="17" t="s">
        <v>21</v>
      </c>
      <c r="BK667" s="144">
        <f>ROUND(I667*H667,2)</f>
        <v>0</v>
      </c>
      <c r="BL667" s="17" t="s">
        <v>140</v>
      </c>
      <c r="BM667" s="143" t="s">
        <v>955</v>
      </c>
    </row>
    <row r="668" spans="2:65" s="1" customFormat="1" ht="11.25">
      <c r="B668" s="32"/>
      <c r="D668" s="145" t="s">
        <v>142</v>
      </c>
      <c r="F668" s="146" t="s">
        <v>956</v>
      </c>
      <c r="I668" s="147"/>
      <c r="L668" s="32"/>
      <c r="M668" s="148"/>
      <c r="T668" s="56"/>
      <c r="AT668" s="17" t="s">
        <v>142</v>
      </c>
      <c r="AU668" s="17" t="s">
        <v>87</v>
      </c>
    </row>
    <row r="669" spans="2:65" s="1" customFormat="1" ht="24.2" customHeight="1">
      <c r="B669" s="32"/>
      <c r="C669" s="132" t="s">
        <v>957</v>
      </c>
      <c r="D669" s="132" t="s">
        <v>135</v>
      </c>
      <c r="E669" s="133" t="s">
        <v>958</v>
      </c>
      <c r="F669" s="134" t="s">
        <v>959</v>
      </c>
      <c r="G669" s="135" t="s">
        <v>265</v>
      </c>
      <c r="H669" s="136">
        <v>1</v>
      </c>
      <c r="I669" s="137"/>
      <c r="J669" s="138">
        <f>ROUND(I669*H669,2)</f>
        <v>0</v>
      </c>
      <c r="K669" s="134" t="s">
        <v>1</v>
      </c>
      <c r="L669" s="32"/>
      <c r="M669" s="139" t="s">
        <v>1</v>
      </c>
      <c r="N669" s="140" t="s">
        <v>43</v>
      </c>
      <c r="P669" s="141">
        <f>O669*H669</f>
        <v>0</v>
      </c>
      <c r="Q669" s="141">
        <v>0</v>
      </c>
      <c r="R669" s="141">
        <f>Q669*H669</f>
        <v>0</v>
      </c>
      <c r="S669" s="141">
        <v>0</v>
      </c>
      <c r="T669" s="142">
        <f>S669*H669</f>
        <v>0</v>
      </c>
      <c r="AR669" s="143" t="s">
        <v>140</v>
      </c>
      <c r="AT669" s="143" t="s">
        <v>135</v>
      </c>
      <c r="AU669" s="143" t="s">
        <v>87</v>
      </c>
      <c r="AY669" s="17" t="s">
        <v>133</v>
      </c>
      <c r="BE669" s="144">
        <f>IF(N669="základní",J669,0)</f>
        <v>0</v>
      </c>
      <c r="BF669" s="144">
        <f>IF(N669="snížená",J669,0)</f>
        <v>0</v>
      </c>
      <c r="BG669" s="144">
        <f>IF(N669="zákl. přenesená",J669,0)</f>
        <v>0</v>
      </c>
      <c r="BH669" s="144">
        <f>IF(N669="sníž. přenesená",J669,0)</f>
        <v>0</v>
      </c>
      <c r="BI669" s="144">
        <f>IF(N669="nulová",J669,0)</f>
        <v>0</v>
      </c>
      <c r="BJ669" s="17" t="s">
        <v>21</v>
      </c>
      <c r="BK669" s="144">
        <f>ROUND(I669*H669,2)</f>
        <v>0</v>
      </c>
      <c r="BL669" s="17" t="s">
        <v>140</v>
      </c>
      <c r="BM669" s="143" t="s">
        <v>960</v>
      </c>
    </row>
    <row r="670" spans="2:65" s="1" customFormat="1" ht="11.25">
      <c r="B670" s="32"/>
      <c r="D670" s="145" t="s">
        <v>142</v>
      </c>
      <c r="F670" s="146" t="s">
        <v>961</v>
      </c>
      <c r="I670" s="147"/>
      <c r="L670" s="32"/>
      <c r="M670" s="148"/>
      <c r="T670" s="56"/>
      <c r="AT670" s="17" t="s">
        <v>142</v>
      </c>
      <c r="AU670" s="17" t="s">
        <v>87</v>
      </c>
    </row>
    <row r="671" spans="2:65" s="1" customFormat="1" ht="24.2" customHeight="1">
      <c r="B671" s="32"/>
      <c r="C671" s="132" t="s">
        <v>962</v>
      </c>
      <c r="D671" s="132" t="s">
        <v>135</v>
      </c>
      <c r="E671" s="133" t="s">
        <v>963</v>
      </c>
      <c r="F671" s="134" t="s">
        <v>964</v>
      </c>
      <c r="G671" s="135" t="s">
        <v>149</v>
      </c>
      <c r="H671" s="136">
        <v>6</v>
      </c>
      <c r="I671" s="137"/>
      <c r="J671" s="138">
        <f>ROUND(I671*H671,2)</f>
        <v>0</v>
      </c>
      <c r="K671" s="134" t="s">
        <v>139</v>
      </c>
      <c r="L671" s="32"/>
      <c r="M671" s="139" t="s">
        <v>1</v>
      </c>
      <c r="N671" s="140" t="s">
        <v>43</v>
      </c>
      <c r="P671" s="141">
        <f>O671*H671</f>
        <v>0</v>
      </c>
      <c r="Q671" s="141">
        <v>0</v>
      </c>
      <c r="R671" s="141">
        <f>Q671*H671</f>
        <v>0</v>
      </c>
      <c r="S671" s="141">
        <v>7.4999999999999997E-2</v>
      </c>
      <c r="T671" s="142">
        <f>S671*H671</f>
        <v>0.44999999999999996</v>
      </c>
      <c r="AR671" s="143" t="s">
        <v>140</v>
      </c>
      <c r="AT671" s="143" t="s">
        <v>135</v>
      </c>
      <c r="AU671" s="143" t="s">
        <v>87</v>
      </c>
      <c r="AY671" s="17" t="s">
        <v>133</v>
      </c>
      <c r="BE671" s="144">
        <f>IF(N671="základní",J671,0)</f>
        <v>0</v>
      </c>
      <c r="BF671" s="144">
        <f>IF(N671="snížená",J671,0)</f>
        <v>0</v>
      </c>
      <c r="BG671" s="144">
        <f>IF(N671="zákl. přenesená",J671,0)</f>
        <v>0</v>
      </c>
      <c r="BH671" s="144">
        <f>IF(N671="sníž. přenesená",J671,0)</f>
        <v>0</v>
      </c>
      <c r="BI671" s="144">
        <f>IF(N671="nulová",J671,0)</f>
        <v>0</v>
      </c>
      <c r="BJ671" s="17" t="s">
        <v>21</v>
      </c>
      <c r="BK671" s="144">
        <f>ROUND(I671*H671,2)</f>
        <v>0</v>
      </c>
      <c r="BL671" s="17" t="s">
        <v>140</v>
      </c>
      <c r="BM671" s="143" t="s">
        <v>965</v>
      </c>
    </row>
    <row r="672" spans="2:65" s="1" customFormat="1" ht="11.25">
      <c r="B672" s="32"/>
      <c r="D672" s="145" t="s">
        <v>142</v>
      </c>
      <c r="F672" s="146" t="s">
        <v>966</v>
      </c>
      <c r="I672" s="147"/>
      <c r="L672" s="32"/>
      <c r="M672" s="148"/>
      <c r="T672" s="56"/>
      <c r="AT672" s="17" t="s">
        <v>142</v>
      </c>
      <c r="AU672" s="17" t="s">
        <v>87</v>
      </c>
    </row>
    <row r="673" spans="2:65" s="12" customFormat="1" ht="11.25">
      <c r="B673" s="149"/>
      <c r="D673" s="145" t="s">
        <v>144</v>
      </c>
      <c r="E673" s="150" t="s">
        <v>1</v>
      </c>
      <c r="F673" s="151" t="s">
        <v>967</v>
      </c>
      <c r="H673" s="150" t="s">
        <v>1</v>
      </c>
      <c r="I673" s="152"/>
      <c r="L673" s="149"/>
      <c r="M673" s="153"/>
      <c r="T673" s="154"/>
      <c r="AT673" s="150" t="s">
        <v>144</v>
      </c>
      <c r="AU673" s="150" t="s">
        <v>87</v>
      </c>
      <c r="AV673" s="12" t="s">
        <v>21</v>
      </c>
      <c r="AW673" s="12" t="s">
        <v>35</v>
      </c>
      <c r="AX673" s="12" t="s">
        <v>78</v>
      </c>
      <c r="AY673" s="150" t="s">
        <v>133</v>
      </c>
    </row>
    <row r="674" spans="2:65" s="13" customFormat="1" ht="11.25">
      <c r="B674" s="155"/>
      <c r="D674" s="145" t="s">
        <v>144</v>
      </c>
      <c r="E674" s="156" t="s">
        <v>1</v>
      </c>
      <c r="F674" s="157" t="s">
        <v>968</v>
      </c>
      <c r="H674" s="158">
        <v>6</v>
      </c>
      <c r="I674" s="159"/>
      <c r="L674" s="155"/>
      <c r="M674" s="160"/>
      <c r="T674" s="161"/>
      <c r="AT674" s="156" t="s">
        <v>144</v>
      </c>
      <c r="AU674" s="156" t="s">
        <v>87</v>
      </c>
      <c r="AV674" s="13" t="s">
        <v>87</v>
      </c>
      <c r="AW674" s="13" t="s">
        <v>35</v>
      </c>
      <c r="AX674" s="13" t="s">
        <v>21</v>
      </c>
      <c r="AY674" s="156" t="s">
        <v>133</v>
      </c>
    </row>
    <row r="675" spans="2:65" s="1" customFormat="1" ht="24.2" customHeight="1">
      <c r="B675" s="32"/>
      <c r="C675" s="132" t="s">
        <v>969</v>
      </c>
      <c r="D675" s="132" t="s">
        <v>135</v>
      </c>
      <c r="E675" s="133" t="s">
        <v>970</v>
      </c>
      <c r="F675" s="134" t="s">
        <v>971</v>
      </c>
      <c r="G675" s="135" t="s">
        <v>149</v>
      </c>
      <c r="H675" s="136">
        <v>9</v>
      </c>
      <c r="I675" s="137"/>
      <c r="J675" s="138">
        <f>ROUND(I675*H675,2)</f>
        <v>0</v>
      </c>
      <c r="K675" s="134" t="s">
        <v>1</v>
      </c>
      <c r="L675" s="32"/>
      <c r="M675" s="139" t="s">
        <v>1</v>
      </c>
      <c r="N675" s="140" t="s">
        <v>43</v>
      </c>
      <c r="P675" s="141">
        <f>O675*H675</f>
        <v>0</v>
      </c>
      <c r="Q675" s="141">
        <v>0</v>
      </c>
      <c r="R675" s="141">
        <f>Q675*H675</f>
        <v>0</v>
      </c>
      <c r="S675" s="141">
        <v>8.6999999999999994E-2</v>
      </c>
      <c r="T675" s="142">
        <f>S675*H675</f>
        <v>0.78299999999999992</v>
      </c>
      <c r="AR675" s="143" t="s">
        <v>140</v>
      </c>
      <c r="AT675" s="143" t="s">
        <v>135</v>
      </c>
      <c r="AU675" s="143" t="s">
        <v>87</v>
      </c>
      <c r="AY675" s="17" t="s">
        <v>133</v>
      </c>
      <c r="BE675" s="144">
        <f>IF(N675="základní",J675,0)</f>
        <v>0</v>
      </c>
      <c r="BF675" s="144">
        <f>IF(N675="snížená",J675,0)</f>
        <v>0</v>
      </c>
      <c r="BG675" s="144">
        <f>IF(N675="zákl. přenesená",J675,0)</f>
        <v>0</v>
      </c>
      <c r="BH675" s="144">
        <f>IF(N675="sníž. přenesená",J675,0)</f>
        <v>0</v>
      </c>
      <c r="BI675" s="144">
        <f>IF(N675="nulová",J675,0)</f>
        <v>0</v>
      </c>
      <c r="BJ675" s="17" t="s">
        <v>21</v>
      </c>
      <c r="BK675" s="144">
        <f>ROUND(I675*H675,2)</f>
        <v>0</v>
      </c>
      <c r="BL675" s="17" t="s">
        <v>140</v>
      </c>
      <c r="BM675" s="143" t="s">
        <v>972</v>
      </c>
    </row>
    <row r="676" spans="2:65" s="1" customFormat="1" ht="11.25">
      <c r="B676" s="32"/>
      <c r="D676" s="145" t="s">
        <v>142</v>
      </c>
      <c r="F676" s="146" t="s">
        <v>973</v>
      </c>
      <c r="I676" s="147"/>
      <c r="L676" s="32"/>
      <c r="M676" s="148"/>
      <c r="T676" s="56"/>
      <c r="AT676" s="17" t="s">
        <v>142</v>
      </c>
      <c r="AU676" s="17" t="s">
        <v>87</v>
      </c>
    </row>
    <row r="677" spans="2:65" s="12" customFormat="1" ht="11.25">
      <c r="B677" s="149"/>
      <c r="D677" s="145" t="s">
        <v>144</v>
      </c>
      <c r="E677" s="150" t="s">
        <v>1</v>
      </c>
      <c r="F677" s="151" t="s">
        <v>974</v>
      </c>
      <c r="H677" s="150" t="s">
        <v>1</v>
      </c>
      <c r="I677" s="152"/>
      <c r="L677" s="149"/>
      <c r="M677" s="153"/>
      <c r="T677" s="154"/>
      <c r="AT677" s="150" t="s">
        <v>144</v>
      </c>
      <c r="AU677" s="150" t="s">
        <v>87</v>
      </c>
      <c r="AV677" s="12" t="s">
        <v>21</v>
      </c>
      <c r="AW677" s="12" t="s">
        <v>35</v>
      </c>
      <c r="AX677" s="12" t="s">
        <v>78</v>
      </c>
      <c r="AY677" s="150" t="s">
        <v>133</v>
      </c>
    </row>
    <row r="678" spans="2:65" s="13" customFormat="1" ht="11.25">
      <c r="B678" s="155"/>
      <c r="D678" s="145" t="s">
        <v>144</v>
      </c>
      <c r="E678" s="156" t="s">
        <v>1</v>
      </c>
      <c r="F678" s="157" t="s">
        <v>190</v>
      </c>
      <c r="H678" s="158">
        <v>9</v>
      </c>
      <c r="I678" s="159"/>
      <c r="L678" s="155"/>
      <c r="M678" s="160"/>
      <c r="T678" s="161"/>
      <c r="AT678" s="156" t="s">
        <v>144</v>
      </c>
      <c r="AU678" s="156" t="s">
        <v>87</v>
      </c>
      <c r="AV678" s="13" t="s">
        <v>87</v>
      </c>
      <c r="AW678" s="13" t="s">
        <v>35</v>
      </c>
      <c r="AX678" s="13" t="s">
        <v>21</v>
      </c>
      <c r="AY678" s="156" t="s">
        <v>133</v>
      </c>
    </row>
    <row r="679" spans="2:65" s="1" customFormat="1" ht="16.5" customHeight="1">
      <c r="B679" s="32"/>
      <c r="C679" s="132" t="s">
        <v>975</v>
      </c>
      <c r="D679" s="132" t="s">
        <v>135</v>
      </c>
      <c r="E679" s="133" t="s">
        <v>976</v>
      </c>
      <c r="F679" s="134" t="s">
        <v>977</v>
      </c>
      <c r="G679" s="135" t="s">
        <v>149</v>
      </c>
      <c r="H679" s="136">
        <v>3</v>
      </c>
      <c r="I679" s="137"/>
      <c r="J679" s="138">
        <f>ROUND(I679*H679,2)</f>
        <v>0</v>
      </c>
      <c r="K679" s="134" t="s">
        <v>139</v>
      </c>
      <c r="L679" s="32"/>
      <c r="M679" s="139" t="s">
        <v>1</v>
      </c>
      <c r="N679" s="140" t="s">
        <v>43</v>
      </c>
      <c r="P679" s="141">
        <f>O679*H679</f>
        <v>0</v>
      </c>
      <c r="Q679" s="141">
        <v>0</v>
      </c>
      <c r="R679" s="141">
        <f>Q679*H679</f>
        <v>0</v>
      </c>
      <c r="S679" s="141">
        <v>2.5000000000000001E-2</v>
      </c>
      <c r="T679" s="142">
        <f>S679*H679</f>
        <v>7.5000000000000011E-2</v>
      </c>
      <c r="AR679" s="143" t="s">
        <v>140</v>
      </c>
      <c r="AT679" s="143" t="s">
        <v>135</v>
      </c>
      <c r="AU679" s="143" t="s">
        <v>87</v>
      </c>
      <c r="AY679" s="17" t="s">
        <v>133</v>
      </c>
      <c r="BE679" s="144">
        <f>IF(N679="základní",J679,0)</f>
        <v>0</v>
      </c>
      <c r="BF679" s="144">
        <f>IF(N679="snížená",J679,0)</f>
        <v>0</v>
      </c>
      <c r="BG679" s="144">
        <f>IF(N679="zákl. přenesená",J679,0)</f>
        <v>0</v>
      </c>
      <c r="BH679" s="144">
        <f>IF(N679="sníž. přenesená",J679,0)</f>
        <v>0</v>
      </c>
      <c r="BI679" s="144">
        <f>IF(N679="nulová",J679,0)</f>
        <v>0</v>
      </c>
      <c r="BJ679" s="17" t="s">
        <v>21</v>
      </c>
      <c r="BK679" s="144">
        <f>ROUND(I679*H679,2)</f>
        <v>0</v>
      </c>
      <c r="BL679" s="17" t="s">
        <v>140</v>
      </c>
      <c r="BM679" s="143" t="s">
        <v>978</v>
      </c>
    </row>
    <row r="680" spans="2:65" s="1" customFormat="1" ht="11.25">
      <c r="B680" s="32"/>
      <c r="D680" s="145" t="s">
        <v>142</v>
      </c>
      <c r="F680" s="146" t="s">
        <v>979</v>
      </c>
      <c r="I680" s="147"/>
      <c r="L680" s="32"/>
      <c r="M680" s="148"/>
      <c r="T680" s="56"/>
      <c r="AT680" s="17" t="s">
        <v>142</v>
      </c>
      <c r="AU680" s="17" t="s">
        <v>87</v>
      </c>
    </row>
    <row r="681" spans="2:65" s="1" customFormat="1" ht="24.2" customHeight="1">
      <c r="B681" s="32"/>
      <c r="C681" s="132" t="s">
        <v>980</v>
      </c>
      <c r="D681" s="132" t="s">
        <v>135</v>
      </c>
      <c r="E681" s="133" t="s">
        <v>981</v>
      </c>
      <c r="F681" s="134" t="s">
        <v>982</v>
      </c>
      <c r="G681" s="135" t="s">
        <v>149</v>
      </c>
      <c r="H681" s="136">
        <v>19</v>
      </c>
      <c r="I681" s="137"/>
      <c r="J681" s="138">
        <f>ROUND(I681*H681,2)</f>
        <v>0</v>
      </c>
      <c r="K681" s="134" t="s">
        <v>139</v>
      </c>
      <c r="L681" s="32"/>
      <c r="M681" s="139" t="s">
        <v>1</v>
      </c>
      <c r="N681" s="140" t="s">
        <v>43</v>
      </c>
      <c r="P681" s="141">
        <f>O681*H681</f>
        <v>0</v>
      </c>
      <c r="Q681" s="141">
        <v>0</v>
      </c>
      <c r="R681" s="141">
        <f>Q681*H681</f>
        <v>0</v>
      </c>
      <c r="S681" s="141">
        <v>8.2000000000000003E-2</v>
      </c>
      <c r="T681" s="142">
        <f>S681*H681</f>
        <v>1.5580000000000001</v>
      </c>
      <c r="AR681" s="143" t="s">
        <v>140</v>
      </c>
      <c r="AT681" s="143" t="s">
        <v>135</v>
      </c>
      <c r="AU681" s="143" t="s">
        <v>87</v>
      </c>
      <c r="AY681" s="17" t="s">
        <v>133</v>
      </c>
      <c r="BE681" s="144">
        <f>IF(N681="základní",J681,0)</f>
        <v>0</v>
      </c>
      <c r="BF681" s="144">
        <f>IF(N681="snížená",J681,0)</f>
        <v>0</v>
      </c>
      <c r="BG681" s="144">
        <f>IF(N681="zákl. přenesená",J681,0)</f>
        <v>0</v>
      </c>
      <c r="BH681" s="144">
        <f>IF(N681="sníž. přenesená",J681,0)</f>
        <v>0</v>
      </c>
      <c r="BI681" s="144">
        <f>IF(N681="nulová",J681,0)</f>
        <v>0</v>
      </c>
      <c r="BJ681" s="17" t="s">
        <v>21</v>
      </c>
      <c r="BK681" s="144">
        <f>ROUND(I681*H681,2)</f>
        <v>0</v>
      </c>
      <c r="BL681" s="17" t="s">
        <v>140</v>
      </c>
      <c r="BM681" s="143" t="s">
        <v>983</v>
      </c>
    </row>
    <row r="682" spans="2:65" s="1" customFormat="1" ht="39">
      <c r="B682" s="32"/>
      <c r="D682" s="145" t="s">
        <v>142</v>
      </c>
      <c r="F682" s="146" t="s">
        <v>984</v>
      </c>
      <c r="I682" s="147"/>
      <c r="L682" s="32"/>
      <c r="M682" s="148"/>
      <c r="T682" s="56"/>
      <c r="AT682" s="17" t="s">
        <v>142</v>
      </c>
      <c r="AU682" s="17" t="s">
        <v>87</v>
      </c>
    </row>
    <row r="683" spans="2:65" s="12" customFormat="1" ht="11.25">
      <c r="B683" s="149"/>
      <c r="D683" s="145" t="s">
        <v>144</v>
      </c>
      <c r="E683" s="150" t="s">
        <v>1</v>
      </c>
      <c r="F683" s="151" t="s">
        <v>985</v>
      </c>
      <c r="H683" s="150" t="s">
        <v>1</v>
      </c>
      <c r="I683" s="152"/>
      <c r="L683" s="149"/>
      <c r="M683" s="153"/>
      <c r="T683" s="154"/>
      <c r="AT683" s="150" t="s">
        <v>144</v>
      </c>
      <c r="AU683" s="150" t="s">
        <v>87</v>
      </c>
      <c r="AV683" s="12" t="s">
        <v>21</v>
      </c>
      <c r="AW683" s="12" t="s">
        <v>35</v>
      </c>
      <c r="AX683" s="12" t="s">
        <v>78</v>
      </c>
      <c r="AY683" s="150" t="s">
        <v>133</v>
      </c>
    </row>
    <row r="684" spans="2:65" s="13" customFormat="1" ht="11.25">
      <c r="B684" s="155"/>
      <c r="D684" s="145" t="s">
        <v>144</v>
      </c>
      <c r="E684" s="156" t="s">
        <v>1</v>
      </c>
      <c r="F684" s="157" t="s">
        <v>986</v>
      </c>
      <c r="H684" s="158">
        <v>19</v>
      </c>
      <c r="I684" s="159"/>
      <c r="L684" s="155"/>
      <c r="M684" s="160"/>
      <c r="T684" s="161"/>
      <c r="AT684" s="156" t="s">
        <v>144</v>
      </c>
      <c r="AU684" s="156" t="s">
        <v>87</v>
      </c>
      <c r="AV684" s="13" t="s">
        <v>87</v>
      </c>
      <c r="AW684" s="13" t="s">
        <v>35</v>
      </c>
      <c r="AX684" s="13" t="s">
        <v>21</v>
      </c>
      <c r="AY684" s="156" t="s">
        <v>133</v>
      </c>
    </row>
    <row r="685" spans="2:65" s="1" customFormat="1" ht="24.2" customHeight="1">
      <c r="B685" s="32"/>
      <c r="C685" s="132" t="s">
        <v>987</v>
      </c>
      <c r="D685" s="132" t="s">
        <v>135</v>
      </c>
      <c r="E685" s="133" t="s">
        <v>988</v>
      </c>
      <c r="F685" s="134" t="s">
        <v>989</v>
      </c>
      <c r="G685" s="135" t="s">
        <v>149</v>
      </c>
      <c r="H685" s="136">
        <v>34</v>
      </c>
      <c r="I685" s="137"/>
      <c r="J685" s="138">
        <f>ROUND(I685*H685,2)</f>
        <v>0</v>
      </c>
      <c r="K685" s="134" t="s">
        <v>1</v>
      </c>
      <c r="L685" s="32"/>
      <c r="M685" s="139" t="s">
        <v>1</v>
      </c>
      <c r="N685" s="140" t="s">
        <v>43</v>
      </c>
      <c r="P685" s="141">
        <f>O685*H685</f>
        <v>0</v>
      </c>
      <c r="Q685" s="141">
        <v>0</v>
      </c>
      <c r="R685" s="141">
        <f>Q685*H685</f>
        <v>0</v>
      </c>
      <c r="S685" s="141">
        <v>0.108</v>
      </c>
      <c r="T685" s="142">
        <f>S685*H685</f>
        <v>3.6720000000000002</v>
      </c>
      <c r="AR685" s="143" t="s">
        <v>140</v>
      </c>
      <c r="AT685" s="143" t="s">
        <v>135</v>
      </c>
      <c r="AU685" s="143" t="s">
        <v>87</v>
      </c>
      <c r="AY685" s="17" t="s">
        <v>133</v>
      </c>
      <c r="BE685" s="144">
        <f>IF(N685="základní",J685,0)</f>
        <v>0</v>
      </c>
      <c r="BF685" s="144">
        <f>IF(N685="snížená",J685,0)</f>
        <v>0</v>
      </c>
      <c r="BG685" s="144">
        <f>IF(N685="zákl. přenesená",J685,0)</f>
        <v>0</v>
      </c>
      <c r="BH685" s="144">
        <f>IF(N685="sníž. přenesená",J685,0)</f>
        <v>0</v>
      </c>
      <c r="BI685" s="144">
        <f>IF(N685="nulová",J685,0)</f>
        <v>0</v>
      </c>
      <c r="BJ685" s="17" t="s">
        <v>21</v>
      </c>
      <c r="BK685" s="144">
        <f>ROUND(I685*H685,2)</f>
        <v>0</v>
      </c>
      <c r="BL685" s="17" t="s">
        <v>140</v>
      </c>
      <c r="BM685" s="143" t="s">
        <v>990</v>
      </c>
    </row>
    <row r="686" spans="2:65" s="1" customFormat="1" ht="19.5">
      <c r="B686" s="32"/>
      <c r="D686" s="145" t="s">
        <v>142</v>
      </c>
      <c r="F686" s="146" t="s">
        <v>991</v>
      </c>
      <c r="I686" s="147"/>
      <c r="L686" s="32"/>
      <c r="M686" s="148"/>
      <c r="T686" s="56"/>
      <c r="AT686" s="17" t="s">
        <v>142</v>
      </c>
      <c r="AU686" s="17" t="s">
        <v>87</v>
      </c>
    </row>
    <row r="687" spans="2:65" s="12" customFormat="1" ht="22.5">
      <c r="B687" s="149"/>
      <c r="D687" s="145" t="s">
        <v>144</v>
      </c>
      <c r="E687" s="150" t="s">
        <v>1</v>
      </c>
      <c r="F687" s="151" t="s">
        <v>992</v>
      </c>
      <c r="H687" s="150" t="s">
        <v>1</v>
      </c>
      <c r="I687" s="152"/>
      <c r="L687" s="149"/>
      <c r="M687" s="153"/>
      <c r="T687" s="154"/>
      <c r="AT687" s="150" t="s">
        <v>144</v>
      </c>
      <c r="AU687" s="150" t="s">
        <v>87</v>
      </c>
      <c r="AV687" s="12" t="s">
        <v>21</v>
      </c>
      <c r="AW687" s="12" t="s">
        <v>35</v>
      </c>
      <c r="AX687" s="12" t="s">
        <v>78</v>
      </c>
      <c r="AY687" s="150" t="s">
        <v>133</v>
      </c>
    </row>
    <row r="688" spans="2:65" s="13" customFormat="1" ht="11.25">
      <c r="B688" s="155"/>
      <c r="D688" s="145" t="s">
        <v>144</v>
      </c>
      <c r="E688" s="156" t="s">
        <v>1</v>
      </c>
      <c r="F688" s="157" t="s">
        <v>993</v>
      </c>
      <c r="H688" s="158">
        <v>34</v>
      </c>
      <c r="I688" s="159"/>
      <c r="L688" s="155"/>
      <c r="M688" s="160"/>
      <c r="T688" s="161"/>
      <c r="AT688" s="156" t="s">
        <v>144</v>
      </c>
      <c r="AU688" s="156" t="s">
        <v>87</v>
      </c>
      <c r="AV688" s="13" t="s">
        <v>87</v>
      </c>
      <c r="AW688" s="13" t="s">
        <v>35</v>
      </c>
      <c r="AX688" s="13" t="s">
        <v>21</v>
      </c>
      <c r="AY688" s="156" t="s">
        <v>133</v>
      </c>
    </row>
    <row r="689" spans="2:65" s="1" customFormat="1" ht="16.5" customHeight="1">
      <c r="B689" s="32"/>
      <c r="C689" s="132" t="s">
        <v>994</v>
      </c>
      <c r="D689" s="132" t="s">
        <v>135</v>
      </c>
      <c r="E689" s="133" t="s">
        <v>995</v>
      </c>
      <c r="F689" s="134" t="s">
        <v>996</v>
      </c>
      <c r="G689" s="135" t="s">
        <v>198</v>
      </c>
      <c r="H689" s="136">
        <v>5.9</v>
      </c>
      <c r="I689" s="137"/>
      <c r="J689" s="138">
        <f>ROUND(I689*H689,2)</f>
        <v>0</v>
      </c>
      <c r="K689" s="134" t="s">
        <v>139</v>
      </c>
      <c r="L689" s="32"/>
      <c r="M689" s="139" t="s">
        <v>1</v>
      </c>
      <c r="N689" s="140" t="s">
        <v>43</v>
      </c>
      <c r="P689" s="141">
        <f>O689*H689</f>
        <v>0</v>
      </c>
      <c r="Q689" s="141">
        <v>0</v>
      </c>
      <c r="R689" s="141">
        <f>Q689*H689</f>
        <v>0</v>
      </c>
      <c r="S689" s="141">
        <v>2.8000000000000001E-2</v>
      </c>
      <c r="T689" s="142">
        <f>S689*H689</f>
        <v>0.16520000000000001</v>
      </c>
      <c r="AR689" s="143" t="s">
        <v>140</v>
      </c>
      <c r="AT689" s="143" t="s">
        <v>135</v>
      </c>
      <c r="AU689" s="143" t="s">
        <v>87</v>
      </c>
      <c r="AY689" s="17" t="s">
        <v>133</v>
      </c>
      <c r="BE689" s="144">
        <f>IF(N689="základní",J689,0)</f>
        <v>0</v>
      </c>
      <c r="BF689" s="144">
        <f>IF(N689="snížená",J689,0)</f>
        <v>0</v>
      </c>
      <c r="BG689" s="144">
        <f>IF(N689="zákl. přenesená",J689,0)</f>
        <v>0</v>
      </c>
      <c r="BH689" s="144">
        <f>IF(N689="sníž. přenesená",J689,0)</f>
        <v>0</v>
      </c>
      <c r="BI689" s="144">
        <f>IF(N689="nulová",J689,0)</f>
        <v>0</v>
      </c>
      <c r="BJ689" s="17" t="s">
        <v>21</v>
      </c>
      <c r="BK689" s="144">
        <f>ROUND(I689*H689,2)</f>
        <v>0</v>
      </c>
      <c r="BL689" s="17" t="s">
        <v>140</v>
      </c>
      <c r="BM689" s="143" t="s">
        <v>997</v>
      </c>
    </row>
    <row r="690" spans="2:65" s="1" customFormat="1" ht="29.25">
      <c r="B690" s="32"/>
      <c r="D690" s="145" t="s">
        <v>142</v>
      </c>
      <c r="F690" s="146" t="s">
        <v>998</v>
      </c>
      <c r="I690" s="147"/>
      <c r="L690" s="32"/>
      <c r="M690" s="148"/>
      <c r="T690" s="56"/>
      <c r="AT690" s="17" t="s">
        <v>142</v>
      </c>
      <c r="AU690" s="17" t="s">
        <v>87</v>
      </c>
    </row>
    <row r="691" spans="2:65" s="12" customFormat="1" ht="11.25">
      <c r="B691" s="149"/>
      <c r="D691" s="145" t="s">
        <v>144</v>
      </c>
      <c r="E691" s="150" t="s">
        <v>1</v>
      </c>
      <c r="F691" s="151" t="s">
        <v>999</v>
      </c>
      <c r="H691" s="150" t="s">
        <v>1</v>
      </c>
      <c r="I691" s="152"/>
      <c r="L691" s="149"/>
      <c r="M691" s="153"/>
      <c r="T691" s="154"/>
      <c r="AT691" s="150" t="s">
        <v>144</v>
      </c>
      <c r="AU691" s="150" t="s">
        <v>87</v>
      </c>
      <c r="AV691" s="12" t="s">
        <v>21</v>
      </c>
      <c r="AW691" s="12" t="s">
        <v>35</v>
      </c>
      <c r="AX691" s="12" t="s">
        <v>78</v>
      </c>
      <c r="AY691" s="150" t="s">
        <v>133</v>
      </c>
    </row>
    <row r="692" spans="2:65" s="13" customFormat="1" ht="11.25">
      <c r="B692" s="155"/>
      <c r="D692" s="145" t="s">
        <v>144</v>
      </c>
      <c r="E692" s="156" t="s">
        <v>1</v>
      </c>
      <c r="F692" s="157" t="s">
        <v>1000</v>
      </c>
      <c r="H692" s="158">
        <v>5.9</v>
      </c>
      <c r="I692" s="159"/>
      <c r="L692" s="155"/>
      <c r="M692" s="160"/>
      <c r="T692" s="161"/>
      <c r="AT692" s="156" t="s">
        <v>144</v>
      </c>
      <c r="AU692" s="156" t="s">
        <v>87</v>
      </c>
      <c r="AV692" s="13" t="s">
        <v>87</v>
      </c>
      <c r="AW692" s="13" t="s">
        <v>35</v>
      </c>
      <c r="AX692" s="13" t="s">
        <v>21</v>
      </c>
      <c r="AY692" s="156" t="s">
        <v>133</v>
      </c>
    </row>
    <row r="693" spans="2:65" s="1" customFormat="1" ht="24.2" customHeight="1">
      <c r="B693" s="32"/>
      <c r="C693" s="132" t="s">
        <v>1001</v>
      </c>
      <c r="D693" s="132" t="s">
        <v>135</v>
      </c>
      <c r="E693" s="133" t="s">
        <v>1002</v>
      </c>
      <c r="F693" s="134" t="s">
        <v>1003</v>
      </c>
      <c r="G693" s="135" t="s">
        <v>198</v>
      </c>
      <c r="H693" s="136">
        <v>24.9</v>
      </c>
      <c r="I693" s="137"/>
      <c r="J693" s="138">
        <f>ROUND(I693*H693,2)</f>
        <v>0</v>
      </c>
      <c r="K693" s="134" t="s">
        <v>139</v>
      </c>
      <c r="L693" s="32"/>
      <c r="M693" s="139" t="s">
        <v>1</v>
      </c>
      <c r="N693" s="140" t="s">
        <v>43</v>
      </c>
      <c r="P693" s="141">
        <f>O693*H693</f>
        <v>0</v>
      </c>
      <c r="Q693" s="141">
        <v>0</v>
      </c>
      <c r="R693" s="141">
        <f>Q693*H693</f>
        <v>0</v>
      </c>
      <c r="S693" s="141">
        <v>0.9</v>
      </c>
      <c r="T693" s="142">
        <f>S693*H693</f>
        <v>22.41</v>
      </c>
      <c r="AR693" s="143" t="s">
        <v>140</v>
      </c>
      <c r="AT693" s="143" t="s">
        <v>135</v>
      </c>
      <c r="AU693" s="143" t="s">
        <v>87</v>
      </c>
      <c r="AY693" s="17" t="s">
        <v>133</v>
      </c>
      <c r="BE693" s="144">
        <f>IF(N693="základní",J693,0)</f>
        <v>0</v>
      </c>
      <c r="BF693" s="144">
        <f>IF(N693="snížená",J693,0)</f>
        <v>0</v>
      </c>
      <c r="BG693" s="144">
        <f>IF(N693="zákl. přenesená",J693,0)</f>
        <v>0</v>
      </c>
      <c r="BH693" s="144">
        <f>IF(N693="sníž. přenesená",J693,0)</f>
        <v>0</v>
      </c>
      <c r="BI693" s="144">
        <f>IF(N693="nulová",J693,0)</f>
        <v>0</v>
      </c>
      <c r="BJ693" s="17" t="s">
        <v>21</v>
      </c>
      <c r="BK693" s="144">
        <f>ROUND(I693*H693,2)</f>
        <v>0</v>
      </c>
      <c r="BL693" s="17" t="s">
        <v>140</v>
      </c>
      <c r="BM693" s="143" t="s">
        <v>1004</v>
      </c>
    </row>
    <row r="694" spans="2:65" s="1" customFormat="1" ht="39">
      <c r="B694" s="32"/>
      <c r="D694" s="145" t="s">
        <v>142</v>
      </c>
      <c r="F694" s="146" t="s">
        <v>1005</v>
      </c>
      <c r="I694" s="147"/>
      <c r="L694" s="32"/>
      <c r="M694" s="148"/>
      <c r="T694" s="56"/>
      <c r="AT694" s="17" t="s">
        <v>142</v>
      </c>
      <c r="AU694" s="17" t="s">
        <v>87</v>
      </c>
    </row>
    <row r="695" spans="2:65" s="12" customFormat="1" ht="11.25">
      <c r="B695" s="149"/>
      <c r="D695" s="145" t="s">
        <v>144</v>
      </c>
      <c r="E695" s="150" t="s">
        <v>1</v>
      </c>
      <c r="F695" s="151" t="s">
        <v>1006</v>
      </c>
      <c r="H695" s="150" t="s">
        <v>1</v>
      </c>
      <c r="I695" s="152"/>
      <c r="L695" s="149"/>
      <c r="M695" s="153"/>
      <c r="T695" s="154"/>
      <c r="AT695" s="150" t="s">
        <v>144</v>
      </c>
      <c r="AU695" s="150" t="s">
        <v>87</v>
      </c>
      <c r="AV695" s="12" t="s">
        <v>21</v>
      </c>
      <c r="AW695" s="12" t="s">
        <v>35</v>
      </c>
      <c r="AX695" s="12" t="s">
        <v>78</v>
      </c>
      <c r="AY695" s="150" t="s">
        <v>133</v>
      </c>
    </row>
    <row r="696" spans="2:65" s="13" customFormat="1" ht="11.25">
      <c r="B696" s="155"/>
      <c r="D696" s="145" t="s">
        <v>144</v>
      </c>
      <c r="E696" s="156" t="s">
        <v>1</v>
      </c>
      <c r="F696" s="157" t="s">
        <v>1007</v>
      </c>
      <c r="H696" s="158">
        <v>24.9</v>
      </c>
      <c r="I696" s="159"/>
      <c r="L696" s="155"/>
      <c r="M696" s="160"/>
      <c r="T696" s="161"/>
      <c r="AT696" s="156" t="s">
        <v>144</v>
      </c>
      <c r="AU696" s="156" t="s">
        <v>87</v>
      </c>
      <c r="AV696" s="13" t="s">
        <v>87</v>
      </c>
      <c r="AW696" s="13" t="s">
        <v>35</v>
      </c>
      <c r="AX696" s="13" t="s">
        <v>21</v>
      </c>
      <c r="AY696" s="156" t="s">
        <v>133</v>
      </c>
    </row>
    <row r="697" spans="2:65" s="1" customFormat="1" ht="24.2" customHeight="1">
      <c r="B697" s="32"/>
      <c r="C697" s="132" t="s">
        <v>1008</v>
      </c>
      <c r="D697" s="132" t="s">
        <v>135</v>
      </c>
      <c r="E697" s="133" t="s">
        <v>1009</v>
      </c>
      <c r="F697" s="134" t="s">
        <v>1010</v>
      </c>
      <c r="G697" s="135" t="s">
        <v>138</v>
      </c>
      <c r="H697" s="136">
        <v>11.89</v>
      </c>
      <c r="I697" s="137"/>
      <c r="J697" s="138">
        <f>ROUND(I697*H697,2)</f>
        <v>0</v>
      </c>
      <c r="K697" s="134" t="s">
        <v>1</v>
      </c>
      <c r="L697" s="32"/>
      <c r="M697" s="139" t="s">
        <v>1</v>
      </c>
      <c r="N697" s="140" t="s">
        <v>43</v>
      </c>
      <c r="P697" s="141">
        <f>O697*H697</f>
        <v>0</v>
      </c>
      <c r="Q697" s="141">
        <v>4.8000000000000001E-2</v>
      </c>
      <c r="R697" s="141">
        <f>Q697*H697</f>
        <v>0.57072000000000001</v>
      </c>
      <c r="S697" s="141">
        <v>4.8000000000000001E-2</v>
      </c>
      <c r="T697" s="142">
        <f>S697*H697</f>
        <v>0.57072000000000001</v>
      </c>
      <c r="AR697" s="143" t="s">
        <v>140</v>
      </c>
      <c r="AT697" s="143" t="s">
        <v>135</v>
      </c>
      <c r="AU697" s="143" t="s">
        <v>87</v>
      </c>
      <c r="AY697" s="17" t="s">
        <v>133</v>
      </c>
      <c r="BE697" s="144">
        <f>IF(N697="základní",J697,0)</f>
        <v>0</v>
      </c>
      <c r="BF697" s="144">
        <f>IF(N697="snížená",J697,0)</f>
        <v>0</v>
      </c>
      <c r="BG697" s="144">
        <f>IF(N697="zákl. přenesená",J697,0)</f>
        <v>0</v>
      </c>
      <c r="BH697" s="144">
        <f>IF(N697="sníž. přenesená",J697,0)</f>
        <v>0</v>
      </c>
      <c r="BI697" s="144">
        <f>IF(N697="nulová",J697,0)</f>
        <v>0</v>
      </c>
      <c r="BJ697" s="17" t="s">
        <v>21</v>
      </c>
      <c r="BK697" s="144">
        <f>ROUND(I697*H697,2)</f>
        <v>0</v>
      </c>
      <c r="BL697" s="17" t="s">
        <v>140</v>
      </c>
      <c r="BM697" s="143" t="s">
        <v>1011</v>
      </c>
    </row>
    <row r="698" spans="2:65" s="1" customFormat="1" ht="19.5">
      <c r="B698" s="32"/>
      <c r="D698" s="145" t="s">
        <v>142</v>
      </c>
      <c r="F698" s="146" t="s">
        <v>1010</v>
      </c>
      <c r="I698" s="147"/>
      <c r="L698" s="32"/>
      <c r="M698" s="148"/>
      <c r="T698" s="56"/>
      <c r="AT698" s="17" t="s">
        <v>142</v>
      </c>
      <c r="AU698" s="17" t="s">
        <v>87</v>
      </c>
    </row>
    <row r="699" spans="2:65" s="12" customFormat="1" ht="11.25">
      <c r="B699" s="149"/>
      <c r="D699" s="145" t="s">
        <v>144</v>
      </c>
      <c r="E699" s="150" t="s">
        <v>1</v>
      </c>
      <c r="F699" s="151" t="s">
        <v>1012</v>
      </c>
      <c r="H699" s="150" t="s">
        <v>1</v>
      </c>
      <c r="I699" s="152"/>
      <c r="L699" s="149"/>
      <c r="M699" s="153"/>
      <c r="T699" s="154"/>
      <c r="AT699" s="150" t="s">
        <v>144</v>
      </c>
      <c r="AU699" s="150" t="s">
        <v>87</v>
      </c>
      <c r="AV699" s="12" t="s">
        <v>21</v>
      </c>
      <c r="AW699" s="12" t="s">
        <v>35</v>
      </c>
      <c r="AX699" s="12" t="s">
        <v>78</v>
      </c>
      <c r="AY699" s="150" t="s">
        <v>133</v>
      </c>
    </row>
    <row r="700" spans="2:65" s="13" customFormat="1" ht="11.25">
      <c r="B700" s="155"/>
      <c r="D700" s="145" t="s">
        <v>144</v>
      </c>
      <c r="E700" s="156" t="s">
        <v>1</v>
      </c>
      <c r="F700" s="157" t="s">
        <v>1013</v>
      </c>
      <c r="H700" s="158">
        <v>3.42</v>
      </c>
      <c r="I700" s="159"/>
      <c r="L700" s="155"/>
      <c r="M700" s="160"/>
      <c r="T700" s="161"/>
      <c r="AT700" s="156" t="s">
        <v>144</v>
      </c>
      <c r="AU700" s="156" t="s">
        <v>87</v>
      </c>
      <c r="AV700" s="13" t="s">
        <v>87</v>
      </c>
      <c r="AW700" s="13" t="s">
        <v>35</v>
      </c>
      <c r="AX700" s="13" t="s">
        <v>78</v>
      </c>
      <c r="AY700" s="156" t="s">
        <v>133</v>
      </c>
    </row>
    <row r="701" spans="2:65" s="13" customFormat="1" ht="11.25">
      <c r="B701" s="155"/>
      <c r="D701" s="145" t="s">
        <v>144</v>
      </c>
      <c r="E701" s="156" t="s">
        <v>1</v>
      </c>
      <c r="F701" s="157" t="s">
        <v>1014</v>
      </c>
      <c r="H701" s="158">
        <v>2.64</v>
      </c>
      <c r="I701" s="159"/>
      <c r="L701" s="155"/>
      <c r="M701" s="160"/>
      <c r="T701" s="161"/>
      <c r="AT701" s="156" t="s">
        <v>144</v>
      </c>
      <c r="AU701" s="156" t="s">
        <v>87</v>
      </c>
      <c r="AV701" s="13" t="s">
        <v>87</v>
      </c>
      <c r="AW701" s="13" t="s">
        <v>35</v>
      </c>
      <c r="AX701" s="13" t="s">
        <v>78</v>
      </c>
      <c r="AY701" s="156" t="s">
        <v>133</v>
      </c>
    </row>
    <row r="702" spans="2:65" s="13" customFormat="1" ht="11.25">
      <c r="B702" s="155"/>
      <c r="D702" s="145" t="s">
        <v>144</v>
      </c>
      <c r="E702" s="156" t="s">
        <v>1</v>
      </c>
      <c r="F702" s="157" t="s">
        <v>1015</v>
      </c>
      <c r="H702" s="158">
        <v>1.83</v>
      </c>
      <c r="I702" s="159"/>
      <c r="L702" s="155"/>
      <c r="M702" s="160"/>
      <c r="T702" s="161"/>
      <c r="AT702" s="156" t="s">
        <v>144</v>
      </c>
      <c r="AU702" s="156" t="s">
        <v>87</v>
      </c>
      <c r="AV702" s="13" t="s">
        <v>87</v>
      </c>
      <c r="AW702" s="13" t="s">
        <v>35</v>
      </c>
      <c r="AX702" s="13" t="s">
        <v>78</v>
      </c>
      <c r="AY702" s="156" t="s">
        <v>133</v>
      </c>
    </row>
    <row r="703" spans="2:65" s="13" customFormat="1" ht="11.25">
      <c r="B703" s="155"/>
      <c r="D703" s="145" t="s">
        <v>144</v>
      </c>
      <c r="E703" s="156" t="s">
        <v>1</v>
      </c>
      <c r="F703" s="157" t="s">
        <v>1016</v>
      </c>
      <c r="H703" s="158">
        <v>4</v>
      </c>
      <c r="I703" s="159"/>
      <c r="L703" s="155"/>
      <c r="M703" s="160"/>
      <c r="T703" s="161"/>
      <c r="AT703" s="156" t="s">
        <v>144</v>
      </c>
      <c r="AU703" s="156" t="s">
        <v>87</v>
      </c>
      <c r="AV703" s="13" t="s">
        <v>87</v>
      </c>
      <c r="AW703" s="13" t="s">
        <v>35</v>
      </c>
      <c r="AX703" s="13" t="s">
        <v>78</v>
      </c>
      <c r="AY703" s="156" t="s">
        <v>133</v>
      </c>
    </row>
    <row r="704" spans="2:65" s="11" customFormat="1" ht="22.9" customHeight="1">
      <c r="B704" s="120"/>
      <c r="D704" s="121" t="s">
        <v>77</v>
      </c>
      <c r="E704" s="130" t="s">
        <v>1017</v>
      </c>
      <c r="F704" s="130" t="s">
        <v>1018</v>
      </c>
      <c r="I704" s="123"/>
      <c r="J704" s="131">
        <f>BK704</f>
        <v>0</v>
      </c>
      <c r="L704" s="120"/>
      <c r="M704" s="125"/>
      <c r="P704" s="126">
        <f>SUM(P705:P716)</f>
        <v>0</v>
      </c>
      <c r="R704" s="126">
        <f>SUM(R705:R716)</f>
        <v>0</v>
      </c>
      <c r="T704" s="127">
        <f>SUM(T705:T716)</f>
        <v>0</v>
      </c>
      <c r="AR704" s="121" t="s">
        <v>21</v>
      </c>
      <c r="AT704" s="128" t="s">
        <v>77</v>
      </c>
      <c r="AU704" s="128" t="s">
        <v>21</v>
      </c>
      <c r="AY704" s="121" t="s">
        <v>133</v>
      </c>
      <c r="BK704" s="129">
        <f>SUM(BK705:BK716)</f>
        <v>0</v>
      </c>
    </row>
    <row r="705" spans="2:65" s="1" customFormat="1" ht="21.75" customHeight="1">
      <c r="B705" s="32"/>
      <c r="C705" s="132" t="s">
        <v>1019</v>
      </c>
      <c r="D705" s="132" t="s">
        <v>135</v>
      </c>
      <c r="E705" s="133" t="s">
        <v>1020</v>
      </c>
      <c r="F705" s="134" t="s">
        <v>1021</v>
      </c>
      <c r="G705" s="135" t="s">
        <v>296</v>
      </c>
      <c r="H705" s="136">
        <v>2541.027</v>
      </c>
      <c r="I705" s="137"/>
      <c r="J705" s="138">
        <f>ROUND(I705*H705,2)</f>
        <v>0</v>
      </c>
      <c r="K705" s="134" t="s">
        <v>1022</v>
      </c>
      <c r="L705" s="32"/>
      <c r="M705" s="139" t="s">
        <v>1</v>
      </c>
      <c r="N705" s="140" t="s">
        <v>43</v>
      </c>
      <c r="P705" s="141">
        <f>O705*H705</f>
        <v>0</v>
      </c>
      <c r="Q705" s="141">
        <v>0</v>
      </c>
      <c r="R705" s="141">
        <f>Q705*H705</f>
        <v>0</v>
      </c>
      <c r="S705" s="141">
        <v>0</v>
      </c>
      <c r="T705" s="142">
        <f>S705*H705</f>
        <v>0</v>
      </c>
      <c r="AR705" s="143" t="s">
        <v>140</v>
      </c>
      <c r="AT705" s="143" t="s">
        <v>135</v>
      </c>
      <c r="AU705" s="143" t="s">
        <v>87</v>
      </c>
      <c r="AY705" s="17" t="s">
        <v>133</v>
      </c>
      <c r="BE705" s="144">
        <f>IF(N705="základní",J705,0)</f>
        <v>0</v>
      </c>
      <c r="BF705" s="144">
        <f>IF(N705="snížená",J705,0)</f>
        <v>0</v>
      </c>
      <c r="BG705" s="144">
        <f>IF(N705="zákl. přenesená",J705,0)</f>
        <v>0</v>
      </c>
      <c r="BH705" s="144">
        <f>IF(N705="sníž. přenesená",J705,0)</f>
        <v>0</v>
      </c>
      <c r="BI705" s="144">
        <f>IF(N705="nulová",J705,0)</f>
        <v>0</v>
      </c>
      <c r="BJ705" s="17" t="s">
        <v>21</v>
      </c>
      <c r="BK705" s="144">
        <f>ROUND(I705*H705,2)</f>
        <v>0</v>
      </c>
      <c r="BL705" s="17" t="s">
        <v>140</v>
      </c>
      <c r="BM705" s="143" t="s">
        <v>1023</v>
      </c>
    </row>
    <row r="706" spans="2:65" s="1" customFormat="1" ht="19.5">
      <c r="B706" s="32"/>
      <c r="D706" s="145" t="s">
        <v>142</v>
      </c>
      <c r="F706" s="146" t="s">
        <v>1024</v>
      </c>
      <c r="I706" s="147"/>
      <c r="L706" s="32"/>
      <c r="M706" s="148"/>
      <c r="T706" s="56"/>
      <c r="AT706" s="17" t="s">
        <v>142</v>
      </c>
      <c r="AU706" s="17" t="s">
        <v>87</v>
      </c>
    </row>
    <row r="707" spans="2:65" s="1" customFormat="1" ht="24.2" customHeight="1">
      <c r="B707" s="32"/>
      <c r="C707" s="132" t="s">
        <v>1025</v>
      </c>
      <c r="D707" s="132" t="s">
        <v>135</v>
      </c>
      <c r="E707" s="133" t="s">
        <v>1026</v>
      </c>
      <c r="F707" s="134" t="s">
        <v>1027</v>
      </c>
      <c r="G707" s="135" t="s">
        <v>296</v>
      </c>
      <c r="H707" s="136">
        <v>2541.027</v>
      </c>
      <c r="I707" s="137"/>
      <c r="J707" s="138">
        <f>ROUND(I707*H707,2)</f>
        <v>0</v>
      </c>
      <c r="K707" s="134" t="s">
        <v>1</v>
      </c>
      <c r="L707" s="32"/>
      <c r="M707" s="139" t="s">
        <v>1</v>
      </c>
      <c r="N707" s="140" t="s">
        <v>43</v>
      </c>
      <c r="P707" s="141">
        <f>O707*H707</f>
        <v>0</v>
      </c>
      <c r="Q707" s="141">
        <v>0</v>
      </c>
      <c r="R707" s="141">
        <f>Q707*H707</f>
        <v>0</v>
      </c>
      <c r="S707" s="141">
        <v>0</v>
      </c>
      <c r="T707" s="142">
        <f>S707*H707</f>
        <v>0</v>
      </c>
      <c r="AR707" s="143" t="s">
        <v>140</v>
      </c>
      <c r="AT707" s="143" t="s">
        <v>135</v>
      </c>
      <c r="AU707" s="143" t="s">
        <v>87</v>
      </c>
      <c r="AY707" s="17" t="s">
        <v>133</v>
      </c>
      <c r="BE707" s="144">
        <f>IF(N707="základní",J707,0)</f>
        <v>0</v>
      </c>
      <c r="BF707" s="144">
        <f>IF(N707="snížená",J707,0)</f>
        <v>0</v>
      </c>
      <c r="BG707" s="144">
        <f>IF(N707="zákl. přenesená",J707,0)</f>
        <v>0</v>
      </c>
      <c r="BH707" s="144">
        <f>IF(N707="sníž. přenesená",J707,0)</f>
        <v>0</v>
      </c>
      <c r="BI707" s="144">
        <f>IF(N707="nulová",J707,0)</f>
        <v>0</v>
      </c>
      <c r="BJ707" s="17" t="s">
        <v>21</v>
      </c>
      <c r="BK707" s="144">
        <f>ROUND(I707*H707,2)</f>
        <v>0</v>
      </c>
      <c r="BL707" s="17" t="s">
        <v>140</v>
      </c>
      <c r="BM707" s="143" t="s">
        <v>1028</v>
      </c>
    </row>
    <row r="708" spans="2:65" s="1" customFormat="1" ht="11.25">
      <c r="B708" s="32"/>
      <c r="D708" s="145" t="s">
        <v>142</v>
      </c>
      <c r="F708" s="146" t="s">
        <v>1029</v>
      </c>
      <c r="I708" s="147"/>
      <c r="L708" s="32"/>
      <c r="M708" s="148"/>
      <c r="T708" s="56"/>
      <c r="AT708" s="17" t="s">
        <v>142</v>
      </c>
      <c r="AU708" s="17" t="s">
        <v>87</v>
      </c>
    </row>
    <row r="709" spans="2:65" s="1" customFormat="1" ht="37.9" customHeight="1">
      <c r="B709" s="32"/>
      <c r="C709" s="132" t="s">
        <v>1030</v>
      </c>
      <c r="D709" s="132" t="s">
        <v>135</v>
      </c>
      <c r="E709" s="133" t="s">
        <v>1031</v>
      </c>
      <c r="F709" s="134" t="s">
        <v>1032</v>
      </c>
      <c r="G709" s="135" t="s">
        <v>296</v>
      </c>
      <c r="H709" s="136">
        <v>68.643000000000001</v>
      </c>
      <c r="I709" s="137"/>
      <c r="J709" s="138">
        <f>ROUND(I709*H709,2)</f>
        <v>0</v>
      </c>
      <c r="K709" s="134" t="s">
        <v>1022</v>
      </c>
      <c r="L709" s="32"/>
      <c r="M709" s="139" t="s">
        <v>1</v>
      </c>
      <c r="N709" s="140" t="s">
        <v>43</v>
      </c>
      <c r="P709" s="141">
        <f>O709*H709</f>
        <v>0</v>
      </c>
      <c r="Q709" s="141">
        <v>0</v>
      </c>
      <c r="R709" s="141">
        <f>Q709*H709</f>
        <v>0</v>
      </c>
      <c r="S709" s="141">
        <v>0</v>
      </c>
      <c r="T709" s="142">
        <f>S709*H709</f>
        <v>0</v>
      </c>
      <c r="AR709" s="143" t="s">
        <v>140</v>
      </c>
      <c r="AT709" s="143" t="s">
        <v>135</v>
      </c>
      <c r="AU709" s="143" t="s">
        <v>87</v>
      </c>
      <c r="AY709" s="17" t="s">
        <v>133</v>
      </c>
      <c r="BE709" s="144">
        <f>IF(N709="základní",J709,0)</f>
        <v>0</v>
      </c>
      <c r="BF709" s="144">
        <f>IF(N709="snížená",J709,0)</f>
        <v>0</v>
      </c>
      <c r="BG709" s="144">
        <f>IF(N709="zákl. přenesená",J709,0)</f>
        <v>0</v>
      </c>
      <c r="BH709" s="144">
        <f>IF(N709="sníž. přenesená",J709,0)</f>
        <v>0</v>
      </c>
      <c r="BI709" s="144">
        <f>IF(N709="nulová",J709,0)</f>
        <v>0</v>
      </c>
      <c r="BJ709" s="17" t="s">
        <v>21</v>
      </c>
      <c r="BK709" s="144">
        <f>ROUND(I709*H709,2)</f>
        <v>0</v>
      </c>
      <c r="BL709" s="17" t="s">
        <v>140</v>
      </c>
      <c r="BM709" s="143" t="s">
        <v>1033</v>
      </c>
    </row>
    <row r="710" spans="2:65" s="1" customFormat="1" ht="29.25">
      <c r="B710" s="32"/>
      <c r="D710" s="145" t="s">
        <v>142</v>
      </c>
      <c r="F710" s="146" t="s">
        <v>1034</v>
      </c>
      <c r="I710" s="147"/>
      <c r="L710" s="32"/>
      <c r="M710" s="148"/>
      <c r="T710" s="56"/>
      <c r="AT710" s="17" t="s">
        <v>142</v>
      </c>
      <c r="AU710" s="17" t="s">
        <v>87</v>
      </c>
    </row>
    <row r="711" spans="2:65" s="1" customFormat="1" ht="44.25" customHeight="1">
      <c r="B711" s="32"/>
      <c r="C711" s="132" t="s">
        <v>1035</v>
      </c>
      <c r="D711" s="132" t="s">
        <v>135</v>
      </c>
      <c r="E711" s="133" t="s">
        <v>1036</v>
      </c>
      <c r="F711" s="134" t="s">
        <v>310</v>
      </c>
      <c r="G711" s="135" t="s">
        <v>296</v>
      </c>
      <c r="H711" s="136">
        <v>2203.6959999999999</v>
      </c>
      <c r="I711" s="137"/>
      <c r="J711" s="138">
        <f>ROUND(I711*H711,2)</f>
        <v>0</v>
      </c>
      <c r="K711" s="134" t="s">
        <v>1022</v>
      </c>
      <c r="L711" s="32"/>
      <c r="M711" s="139" t="s">
        <v>1</v>
      </c>
      <c r="N711" s="140" t="s">
        <v>43</v>
      </c>
      <c r="P711" s="141">
        <f>O711*H711</f>
        <v>0</v>
      </c>
      <c r="Q711" s="141">
        <v>0</v>
      </c>
      <c r="R711" s="141">
        <f>Q711*H711</f>
        <v>0</v>
      </c>
      <c r="S711" s="141">
        <v>0</v>
      </c>
      <c r="T711" s="142">
        <f>S711*H711</f>
        <v>0</v>
      </c>
      <c r="AR711" s="143" t="s">
        <v>140</v>
      </c>
      <c r="AT711" s="143" t="s">
        <v>135</v>
      </c>
      <c r="AU711" s="143" t="s">
        <v>87</v>
      </c>
      <c r="AY711" s="17" t="s">
        <v>133</v>
      </c>
      <c r="BE711" s="144">
        <f>IF(N711="základní",J711,0)</f>
        <v>0</v>
      </c>
      <c r="BF711" s="144">
        <f>IF(N711="snížená",J711,0)</f>
        <v>0</v>
      </c>
      <c r="BG711" s="144">
        <f>IF(N711="zákl. přenesená",J711,0)</f>
        <v>0</v>
      </c>
      <c r="BH711" s="144">
        <f>IF(N711="sníž. přenesená",J711,0)</f>
        <v>0</v>
      </c>
      <c r="BI711" s="144">
        <f>IF(N711="nulová",J711,0)</f>
        <v>0</v>
      </c>
      <c r="BJ711" s="17" t="s">
        <v>21</v>
      </c>
      <c r="BK711" s="144">
        <f>ROUND(I711*H711,2)</f>
        <v>0</v>
      </c>
      <c r="BL711" s="17" t="s">
        <v>140</v>
      </c>
      <c r="BM711" s="143" t="s">
        <v>1037</v>
      </c>
    </row>
    <row r="712" spans="2:65" s="1" customFormat="1" ht="29.25">
      <c r="B712" s="32"/>
      <c r="D712" s="145" t="s">
        <v>142</v>
      </c>
      <c r="F712" s="146" t="s">
        <v>310</v>
      </c>
      <c r="I712" s="147"/>
      <c r="L712" s="32"/>
      <c r="M712" s="148"/>
      <c r="T712" s="56"/>
      <c r="AT712" s="17" t="s">
        <v>142</v>
      </c>
      <c r="AU712" s="17" t="s">
        <v>87</v>
      </c>
    </row>
    <row r="713" spans="2:65" s="1" customFormat="1" ht="33" customHeight="1">
      <c r="B713" s="32"/>
      <c r="C713" s="132" t="s">
        <v>1038</v>
      </c>
      <c r="D713" s="132" t="s">
        <v>135</v>
      </c>
      <c r="E713" s="133" t="s">
        <v>1039</v>
      </c>
      <c r="F713" s="134" t="s">
        <v>1040</v>
      </c>
      <c r="G713" s="135" t="s">
        <v>296</v>
      </c>
      <c r="H713" s="136">
        <v>29.684000000000001</v>
      </c>
      <c r="I713" s="137"/>
      <c r="J713" s="138">
        <f>ROUND(I713*H713,2)</f>
        <v>0</v>
      </c>
      <c r="K713" s="134" t="s">
        <v>1022</v>
      </c>
      <c r="L713" s="32"/>
      <c r="M713" s="139" t="s">
        <v>1</v>
      </c>
      <c r="N713" s="140" t="s">
        <v>43</v>
      </c>
      <c r="P713" s="141">
        <f>O713*H713</f>
        <v>0</v>
      </c>
      <c r="Q713" s="141">
        <v>0</v>
      </c>
      <c r="R713" s="141">
        <f>Q713*H713</f>
        <v>0</v>
      </c>
      <c r="S713" s="141">
        <v>0</v>
      </c>
      <c r="T713" s="142">
        <f>S713*H713</f>
        <v>0</v>
      </c>
      <c r="AR713" s="143" t="s">
        <v>140</v>
      </c>
      <c r="AT713" s="143" t="s">
        <v>135</v>
      </c>
      <c r="AU713" s="143" t="s">
        <v>87</v>
      </c>
      <c r="AY713" s="17" t="s">
        <v>133</v>
      </c>
      <c r="BE713" s="144">
        <f>IF(N713="základní",J713,0)</f>
        <v>0</v>
      </c>
      <c r="BF713" s="144">
        <f>IF(N713="snížená",J713,0)</f>
        <v>0</v>
      </c>
      <c r="BG713" s="144">
        <f>IF(N713="zákl. přenesená",J713,0)</f>
        <v>0</v>
      </c>
      <c r="BH713" s="144">
        <f>IF(N713="sníž. přenesená",J713,0)</f>
        <v>0</v>
      </c>
      <c r="BI713" s="144">
        <f>IF(N713="nulová",J713,0)</f>
        <v>0</v>
      </c>
      <c r="BJ713" s="17" t="s">
        <v>21</v>
      </c>
      <c r="BK713" s="144">
        <f>ROUND(I713*H713,2)</f>
        <v>0</v>
      </c>
      <c r="BL713" s="17" t="s">
        <v>140</v>
      </c>
      <c r="BM713" s="143" t="s">
        <v>1041</v>
      </c>
    </row>
    <row r="714" spans="2:65" s="1" customFormat="1" ht="29.25">
      <c r="B714" s="32"/>
      <c r="D714" s="145" t="s">
        <v>142</v>
      </c>
      <c r="F714" s="146" t="s">
        <v>1042</v>
      </c>
      <c r="I714" s="147"/>
      <c r="L714" s="32"/>
      <c r="M714" s="148"/>
      <c r="T714" s="56"/>
      <c r="AT714" s="17" t="s">
        <v>142</v>
      </c>
      <c r="AU714" s="17" t="s">
        <v>87</v>
      </c>
    </row>
    <row r="715" spans="2:65" s="1" customFormat="1" ht="44.25" customHeight="1">
      <c r="B715" s="32"/>
      <c r="C715" s="132" t="s">
        <v>1043</v>
      </c>
      <c r="D715" s="132" t="s">
        <v>135</v>
      </c>
      <c r="E715" s="133" t="s">
        <v>1044</v>
      </c>
      <c r="F715" s="134" t="s">
        <v>1045</v>
      </c>
      <c r="G715" s="135" t="s">
        <v>296</v>
      </c>
      <c r="H715" s="136">
        <v>239.00399999999999</v>
      </c>
      <c r="I715" s="137"/>
      <c r="J715" s="138">
        <f>ROUND(I715*H715,2)</f>
        <v>0</v>
      </c>
      <c r="K715" s="134" t="s">
        <v>1022</v>
      </c>
      <c r="L715" s="32"/>
      <c r="M715" s="139" t="s">
        <v>1</v>
      </c>
      <c r="N715" s="140" t="s">
        <v>43</v>
      </c>
      <c r="P715" s="141">
        <f>O715*H715</f>
        <v>0</v>
      </c>
      <c r="Q715" s="141">
        <v>0</v>
      </c>
      <c r="R715" s="141">
        <f>Q715*H715</f>
        <v>0</v>
      </c>
      <c r="S715" s="141">
        <v>0</v>
      </c>
      <c r="T715" s="142">
        <f>S715*H715</f>
        <v>0</v>
      </c>
      <c r="AR715" s="143" t="s">
        <v>140</v>
      </c>
      <c r="AT715" s="143" t="s">
        <v>135</v>
      </c>
      <c r="AU715" s="143" t="s">
        <v>87</v>
      </c>
      <c r="AY715" s="17" t="s">
        <v>133</v>
      </c>
      <c r="BE715" s="144">
        <f>IF(N715="základní",J715,0)</f>
        <v>0</v>
      </c>
      <c r="BF715" s="144">
        <f>IF(N715="snížená",J715,0)</f>
        <v>0</v>
      </c>
      <c r="BG715" s="144">
        <f>IF(N715="zákl. přenesená",J715,0)</f>
        <v>0</v>
      </c>
      <c r="BH715" s="144">
        <f>IF(N715="sníž. přenesená",J715,0)</f>
        <v>0</v>
      </c>
      <c r="BI715" s="144">
        <f>IF(N715="nulová",J715,0)</f>
        <v>0</v>
      </c>
      <c r="BJ715" s="17" t="s">
        <v>21</v>
      </c>
      <c r="BK715" s="144">
        <f>ROUND(I715*H715,2)</f>
        <v>0</v>
      </c>
      <c r="BL715" s="17" t="s">
        <v>140</v>
      </c>
      <c r="BM715" s="143" t="s">
        <v>1046</v>
      </c>
    </row>
    <row r="716" spans="2:65" s="1" customFormat="1" ht="29.25">
      <c r="B716" s="32"/>
      <c r="D716" s="145" t="s">
        <v>142</v>
      </c>
      <c r="F716" s="146" t="s">
        <v>1045</v>
      </c>
      <c r="I716" s="147"/>
      <c r="L716" s="32"/>
      <c r="M716" s="148"/>
      <c r="T716" s="56"/>
      <c r="AT716" s="17" t="s">
        <v>142</v>
      </c>
      <c r="AU716" s="17" t="s">
        <v>87</v>
      </c>
    </row>
    <row r="717" spans="2:65" s="11" customFormat="1" ht="22.9" customHeight="1">
      <c r="B717" s="120"/>
      <c r="D717" s="121" t="s">
        <v>77</v>
      </c>
      <c r="E717" s="130" t="s">
        <v>1047</v>
      </c>
      <c r="F717" s="130" t="s">
        <v>1048</v>
      </c>
      <c r="I717" s="123"/>
      <c r="J717" s="131">
        <f>BK717</f>
        <v>0</v>
      </c>
      <c r="L717" s="120"/>
      <c r="M717" s="125"/>
      <c r="P717" s="126">
        <f>SUM(P718:P719)</f>
        <v>0</v>
      </c>
      <c r="R717" s="126">
        <f>SUM(R718:R719)</f>
        <v>0</v>
      </c>
      <c r="T717" s="127">
        <f>SUM(T718:T719)</f>
        <v>0</v>
      </c>
      <c r="AR717" s="121" t="s">
        <v>21</v>
      </c>
      <c r="AT717" s="128" t="s">
        <v>77</v>
      </c>
      <c r="AU717" s="128" t="s">
        <v>21</v>
      </c>
      <c r="AY717" s="121" t="s">
        <v>133</v>
      </c>
      <c r="BK717" s="129">
        <f>SUM(BK718:BK719)</f>
        <v>0</v>
      </c>
    </row>
    <row r="718" spans="2:65" s="1" customFormat="1" ht="33" customHeight="1">
      <c r="B718" s="32"/>
      <c r="C718" s="132" t="s">
        <v>1049</v>
      </c>
      <c r="D718" s="132" t="s">
        <v>135</v>
      </c>
      <c r="E718" s="133" t="s">
        <v>1050</v>
      </c>
      <c r="F718" s="134" t="s">
        <v>1051</v>
      </c>
      <c r="G718" s="135" t="s">
        <v>296</v>
      </c>
      <c r="H718" s="136">
        <v>2405.31</v>
      </c>
      <c r="I718" s="137"/>
      <c r="J718" s="138">
        <f>ROUND(I718*H718,2)</f>
        <v>0</v>
      </c>
      <c r="K718" s="134" t="s">
        <v>139</v>
      </c>
      <c r="L718" s="32"/>
      <c r="M718" s="139" t="s">
        <v>1</v>
      </c>
      <c r="N718" s="140" t="s">
        <v>43</v>
      </c>
      <c r="P718" s="141">
        <f>O718*H718</f>
        <v>0</v>
      </c>
      <c r="Q718" s="141">
        <v>0</v>
      </c>
      <c r="R718" s="141">
        <f>Q718*H718</f>
        <v>0</v>
      </c>
      <c r="S718" s="141">
        <v>0</v>
      </c>
      <c r="T718" s="142">
        <f>S718*H718</f>
        <v>0</v>
      </c>
      <c r="AR718" s="143" t="s">
        <v>140</v>
      </c>
      <c r="AT718" s="143" t="s">
        <v>135</v>
      </c>
      <c r="AU718" s="143" t="s">
        <v>87</v>
      </c>
      <c r="AY718" s="17" t="s">
        <v>133</v>
      </c>
      <c r="BE718" s="144">
        <f>IF(N718="základní",J718,0)</f>
        <v>0</v>
      </c>
      <c r="BF718" s="144">
        <f>IF(N718="snížená",J718,0)</f>
        <v>0</v>
      </c>
      <c r="BG718" s="144">
        <f>IF(N718="zákl. přenesená",J718,0)</f>
        <v>0</v>
      </c>
      <c r="BH718" s="144">
        <f>IF(N718="sníž. přenesená",J718,0)</f>
        <v>0</v>
      </c>
      <c r="BI718" s="144">
        <f>IF(N718="nulová",J718,0)</f>
        <v>0</v>
      </c>
      <c r="BJ718" s="17" t="s">
        <v>21</v>
      </c>
      <c r="BK718" s="144">
        <f>ROUND(I718*H718,2)</f>
        <v>0</v>
      </c>
      <c r="BL718" s="17" t="s">
        <v>140</v>
      </c>
      <c r="BM718" s="143" t="s">
        <v>1052</v>
      </c>
    </row>
    <row r="719" spans="2:65" s="1" customFormat="1" ht="29.25">
      <c r="B719" s="32"/>
      <c r="D719" s="145" t="s">
        <v>142</v>
      </c>
      <c r="F719" s="146" t="s">
        <v>1053</v>
      </c>
      <c r="I719" s="147"/>
      <c r="L719" s="32"/>
      <c r="M719" s="148"/>
      <c r="T719" s="56"/>
      <c r="AT719" s="17" t="s">
        <v>142</v>
      </c>
      <c r="AU719" s="17" t="s">
        <v>87</v>
      </c>
    </row>
    <row r="720" spans="2:65" s="11" customFormat="1" ht="25.9" customHeight="1">
      <c r="B720" s="120"/>
      <c r="D720" s="121" t="s">
        <v>77</v>
      </c>
      <c r="E720" s="122" t="s">
        <v>1054</v>
      </c>
      <c r="F720" s="122" t="s">
        <v>1055</v>
      </c>
      <c r="I720" s="123"/>
      <c r="J720" s="124">
        <f>BK720</f>
        <v>0</v>
      </c>
      <c r="L720" s="120"/>
      <c r="M720" s="125"/>
      <c r="P720" s="126">
        <f>P721+P729</f>
        <v>0</v>
      </c>
      <c r="R720" s="126">
        <f>R721+R729</f>
        <v>0.29547375000000003</v>
      </c>
      <c r="T720" s="127">
        <f>T721+T729</f>
        <v>1E-3</v>
      </c>
      <c r="AR720" s="121" t="s">
        <v>87</v>
      </c>
      <c r="AT720" s="128" t="s">
        <v>77</v>
      </c>
      <c r="AU720" s="128" t="s">
        <v>78</v>
      </c>
      <c r="AY720" s="121" t="s">
        <v>133</v>
      </c>
      <c r="BK720" s="129">
        <f>BK721+BK729</f>
        <v>0</v>
      </c>
    </row>
    <row r="721" spans="2:65" s="11" customFormat="1" ht="22.9" customHeight="1">
      <c r="B721" s="120"/>
      <c r="D721" s="121" t="s">
        <v>77</v>
      </c>
      <c r="E721" s="130" t="s">
        <v>1056</v>
      </c>
      <c r="F721" s="130" t="s">
        <v>1057</v>
      </c>
      <c r="I721" s="123"/>
      <c r="J721" s="131">
        <f>BK721</f>
        <v>0</v>
      </c>
      <c r="L721" s="120"/>
      <c r="M721" s="125"/>
      <c r="P721" s="126">
        <f>SUM(P722:P728)</f>
        <v>0</v>
      </c>
      <c r="R721" s="126">
        <f>SUM(R722:R728)</f>
        <v>0.29547375000000003</v>
      </c>
      <c r="T721" s="127">
        <f>SUM(T722:T728)</f>
        <v>0</v>
      </c>
      <c r="AR721" s="121" t="s">
        <v>87</v>
      </c>
      <c r="AT721" s="128" t="s">
        <v>77</v>
      </c>
      <c r="AU721" s="128" t="s">
        <v>21</v>
      </c>
      <c r="AY721" s="121" t="s">
        <v>133</v>
      </c>
      <c r="BK721" s="129">
        <f>SUM(BK722:BK728)</f>
        <v>0</v>
      </c>
    </row>
    <row r="722" spans="2:65" s="1" customFormat="1" ht="24.2" customHeight="1">
      <c r="B722" s="32"/>
      <c r="C722" s="132" t="s">
        <v>1058</v>
      </c>
      <c r="D722" s="132" t="s">
        <v>135</v>
      </c>
      <c r="E722" s="133" t="s">
        <v>1059</v>
      </c>
      <c r="F722" s="134" t="s">
        <v>1060</v>
      </c>
      <c r="G722" s="135" t="s">
        <v>138</v>
      </c>
      <c r="H722" s="136">
        <v>370.5</v>
      </c>
      <c r="I722" s="137"/>
      <c r="J722" s="138">
        <f>ROUND(I722*H722,2)</f>
        <v>0</v>
      </c>
      <c r="K722" s="134" t="s">
        <v>139</v>
      </c>
      <c r="L722" s="32"/>
      <c r="M722" s="139" t="s">
        <v>1</v>
      </c>
      <c r="N722" s="140" t="s">
        <v>43</v>
      </c>
      <c r="P722" s="141">
        <f>O722*H722</f>
        <v>0</v>
      </c>
      <c r="Q722" s="141">
        <v>7.9750000000000003E-4</v>
      </c>
      <c r="R722" s="141">
        <f>Q722*H722</f>
        <v>0.29547375000000003</v>
      </c>
      <c r="S722" s="141">
        <v>0</v>
      </c>
      <c r="T722" s="142">
        <f>S722*H722</f>
        <v>0</v>
      </c>
      <c r="AR722" s="143" t="s">
        <v>241</v>
      </c>
      <c r="AT722" s="143" t="s">
        <v>135</v>
      </c>
      <c r="AU722" s="143" t="s">
        <v>87</v>
      </c>
      <c r="AY722" s="17" t="s">
        <v>133</v>
      </c>
      <c r="BE722" s="144">
        <f>IF(N722="základní",J722,0)</f>
        <v>0</v>
      </c>
      <c r="BF722" s="144">
        <f>IF(N722="snížená",J722,0)</f>
        <v>0</v>
      </c>
      <c r="BG722" s="144">
        <f>IF(N722="zákl. přenesená",J722,0)</f>
        <v>0</v>
      </c>
      <c r="BH722" s="144">
        <f>IF(N722="sníž. přenesená",J722,0)</f>
        <v>0</v>
      </c>
      <c r="BI722" s="144">
        <f>IF(N722="nulová",J722,0)</f>
        <v>0</v>
      </c>
      <c r="BJ722" s="17" t="s">
        <v>21</v>
      </c>
      <c r="BK722" s="144">
        <f>ROUND(I722*H722,2)</f>
        <v>0</v>
      </c>
      <c r="BL722" s="17" t="s">
        <v>241</v>
      </c>
      <c r="BM722" s="143" t="s">
        <v>1061</v>
      </c>
    </row>
    <row r="723" spans="2:65" s="1" customFormat="1" ht="29.25">
      <c r="B723" s="32"/>
      <c r="D723" s="145" t="s">
        <v>142</v>
      </c>
      <c r="F723" s="146" t="s">
        <v>1062</v>
      </c>
      <c r="I723" s="147"/>
      <c r="L723" s="32"/>
      <c r="M723" s="148"/>
      <c r="T723" s="56"/>
      <c r="AT723" s="17" t="s">
        <v>142</v>
      </c>
      <c r="AU723" s="17" t="s">
        <v>87</v>
      </c>
    </row>
    <row r="724" spans="2:65" s="12" customFormat="1" ht="11.25">
      <c r="B724" s="149"/>
      <c r="D724" s="145" t="s">
        <v>144</v>
      </c>
      <c r="E724" s="150" t="s">
        <v>1</v>
      </c>
      <c r="F724" s="151" t="s">
        <v>1063</v>
      </c>
      <c r="H724" s="150" t="s">
        <v>1</v>
      </c>
      <c r="I724" s="152"/>
      <c r="L724" s="149"/>
      <c r="M724" s="153"/>
      <c r="T724" s="154"/>
      <c r="AT724" s="150" t="s">
        <v>144</v>
      </c>
      <c r="AU724" s="150" t="s">
        <v>87</v>
      </c>
      <c r="AV724" s="12" t="s">
        <v>21</v>
      </c>
      <c r="AW724" s="12" t="s">
        <v>35</v>
      </c>
      <c r="AX724" s="12" t="s">
        <v>78</v>
      </c>
      <c r="AY724" s="150" t="s">
        <v>133</v>
      </c>
    </row>
    <row r="725" spans="2:65" s="12" customFormat="1" ht="11.25">
      <c r="B725" s="149"/>
      <c r="D725" s="145" t="s">
        <v>144</v>
      </c>
      <c r="E725" s="150" t="s">
        <v>1</v>
      </c>
      <c r="F725" s="151" t="s">
        <v>1064</v>
      </c>
      <c r="H725" s="150" t="s">
        <v>1</v>
      </c>
      <c r="I725" s="152"/>
      <c r="L725" s="149"/>
      <c r="M725" s="153"/>
      <c r="T725" s="154"/>
      <c r="AT725" s="150" t="s">
        <v>144</v>
      </c>
      <c r="AU725" s="150" t="s">
        <v>87</v>
      </c>
      <c r="AV725" s="12" t="s">
        <v>21</v>
      </c>
      <c r="AW725" s="12" t="s">
        <v>35</v>
      </c>
      <c r="AX725" s="12" t="s">
        <v>78</v>
      </c>
      <c r="AY725" s="150" t="s">
        <v>133</v>
      </c>
    </row>
    <row r="726" spans="2:65" s="13" customFormat="1" ht="11.25">
      <c r="B726" s="155"/>
      <c r="D726" s="145" t="s">
        <v>144</v>
      </c>
      <c r="E726" s="156" t="s">
        <v>1</v>
      </c>
      <c r="F726" s="157" t="s">
        <v>1065</v>
      </c>
      <c r="H726" s="158">
        <v>370.5</v>
      </c>
      <c r="I726" s="159"/>
      <c r="L726" s="155"/>
      <c r="M726" s="160"/>
      <c r="T726" s="161"/>
      <c r="AT726" s="156" t="s">
        <v>144</v>
      </c>
      <c r="AU726" s="156" t="s">
        <v>87</v>
      </c>
      <c r="AV726" s="13" t="s">
        <v>87</v>
      </c>
      <c r="AW726" s="13" t="s">
        <v>35</v>
      </c>
      <c r="AX726" s="13" t="s">
        <v>21</v>
      </c>
      <c r="AY726" s="156" t="s">
        <v>133</v>
      </c>
    </row>
    <row r="727" spans="2:65" s="1" customFormat="1" ht="24.2" customHeight="1">
      <c r="B727" s="32"/>
      <c r="C727" s="132" t="s">
        <v>1066</v>
      </c>
      <c r="D727" s="132" t="s">
        <v>135</v>
      </c>
      <c r="E727" s="133" t="s">
        <v>1067</v>
      </c>
      <c r="F727" s="134" t="s">
        <v>1068</v>
      </c>
      <c r="G727" s="135" t="s">
        <v>296</v>
      </c>
      <c r="H727" s="136">
        <v>0.29499999999999998</v>
      </c>
      <c r="I727" s="137"/>
      <c r="J727" s="138">
        <f>ROUND(I727*H727,2)</f>
        <v>0</v>
      </c>
      <c r="K727" s="134" t="s">
        <v>139</v>
      </c>
      <c r="L727" s="32"/>
      <c r="M727" s="139" t="s">
        <v>1</v>
      </c>
      <c r="N727" s="140" t="s">
        <v>43</v>
      </c>
      <c r="P727" s="141">
        <f>O727*H727</f>
        <v>0</v>
      </c>
      <c r="Q727" s="141">
        <v>0</v>
      </c>
      <c r="R727" s="141">
        <f>Q727*H727</f>
        <v>0</v>
      </c>
      <c r="S727" s="141">
        <v>0</v>
      </c>
      <c r="T727" s="142">
        <f>S727*H727</f>
        <v>0</v>
      </c>
      <c r="AR727" s="143" t="s">
        <v>241</v>
      </c>
      <c r="AT727" s="143" t="s">
        <v>135</v>
      </c>
      <c r="AU727" s="143" t="s">
        <v>87</v>
      </c>
      <c r="AY727" s="17" t="s">
        <v>133</v>
      </c>
      <c r="BE727" s="144">
        <f>IF(N727="základní",J727,0)</f>
        <v>0</v>
      </c>
      <c r="BF727" s="144">
        <f>IF(N727="snížená",J727,0)</f>
        <v>0</v>
      </c>
      <c r="BG727" s="144">
        <f>IF(N727="zákl. přenesená",J727,0)</f>
        <v>0</v>
      </c>
      <c r="BH727" s="144">
        <f>IF(N727="sníž. přenesená",J727,0)</f>
        <v>0</v>
      </c>
      <c r="BI727" s="144">
        <f>IF(N727="nulová",J727,0)</f>
        <v>0</v>
      </c>
      <c r="BJ727" s="17" t="s">
        <v>21</v>
      </c>
      <c r="BK727" s="144">
        <f>ROUND(I727*H727,2)</f>
        <v>0</v>
      </c>
      <c r="BL727" s="17" t="s">
        <v>241</v>
      </c>
      <c r="BM727" s="143" t="s">
        <v>1069</v>
      </c>
    </row>
    <row r="728" spans="2:65" s="1" customFormat="1" ht="29.25">
      <c r="B728" s="32"/>
      <c r="D728" s="145" t="s">
        <v>142</v>
      </c>
      <c r="F728" s="146" t="s">
        <v>1070</v>
      </c>
      <c r="I728" s="147"/>
      <c r="L728" s="32"/>
      <c r="M728" s="148"/>
      <c r="T728" s="56"/>
      <c r="AT728" s="17" t="s">
        <v>142</v>
      </c>
      <c r="AU728" s="17" t="s">
        <v>87</v>
      </c>
    </row>
    <row r="729" spans="2:65" s="11" customFormat="1" ht="22.9" customHeight="1">
      <c r="B729" s="120"/>
      <c r="D729" s="121" t="s">
        <v>77</v>
      </c>
      <c r="E729" s="130" t="s">
        <v>1071</v>
      </c>
      <c r="F729" s="130" t="s">
        <v>1072</v>
      </c>
      <c r="I729" s="123"/>
      <c r="J729" s="131">
        <f>BK729</f>
        <v>0</v>
      </c>
      <c r="L729" s="120"/>
      <c r="M729" s="125"/>
      <c r="P729" s="126">
        <f>SUM(P730:P731)</f>
        <v>0</v>
      </c>
      <c r="R729" s="126">
        <f>SUM(R730:R731)</f>
        <v>0</v>
      </c>
      <c r="T729" s="127">
        <f>SUM(T730:T731)</f>
        <v>1E-3</v>
      </c>
      <c r="AR729" s="121" t="s">
        <v>87</v>
      </c>
      <c r="AT729" s="128" t="s">
        <v>77</v>
      </c>
      <c r="AU729" s="128" t="s">
        <v>21</v>
      </c>
      <c r="AY729" s="121" t="s">
        <v>133</v>
      </c>
      <c r="BK729" s="129">
        <f>SUM(BK730:BK731)</f>
        <v>0</v>
      </c>
    </row>
    <row r="730" spans="2:65" s="1" customFormat="1" ht="37.9" customHeight="1">
      <c r="B730" s="32"/>
      <c r="C730" s="132" t="s">
        <v>1073</v>
      </c>
      <c r="D730" s="132" t="s">
        <v>135</v>
      </c>
      <c r="E730" s="133" t="s">
        <v>1074</v>
      </c>
      <c r="F730" s="134" t="s">
        <v>1075</v>
      </c>
      <c r="G730" s="135" t="s">
        <v>265</v>
      </c>
      <c r="H730" s="136">
        <v>1</v>
      </c>
      <c r="I730" s="137"/>
      <c r="J730" s="138">
        <f>ROUND(I730*H730,2)</f>
        <v>0</v>
      </c>
      <c r="K730" s="134" t="s">
        <v>1</v>
      </c>
      <c r="L730" s="32"/>
      <c r="M730" s="139" t="s">
        <v>1</v>
      </c>
      <c r="N730" s="140" t="s">
        <v>43</v>
      </c>
      <c r="P730" s="141">
        <f>O730*H730</f>
        <v>0</v>
      </c>
      <c r="Q730" s="141">
        <v>0</v>
      </c>
      <c r="R730" s="141">
        <f>Q730*H730</f>
        <v>0</v>
      </c>
      <c r="S730" s="141">
        <v>1E-3</v>
      </c>
      <c r="T730" s="142">
        <f>S730*H730</f>
        <v>1E-3</v>
      </c>
      <c r="AR730" s="143" t="s">
        <v>241</v>
      </c>
      <c r="AT730" s="143" t="s">
        <v>135</v>
      </c>
      <c r="AU730" s="143" t="s">
        <v>87</v>
      </c>
      <c r="AY730" s="17" t="s">
        <v>133</v>
      </c>
      <c r="BE730" s="144">
        <f>IF(N730="základní",J730,0)</f>
        <v>0</v>
      </c>
      <c r="BF730" s="144">
        <f>IF(N730="snížená",J730,0)</f>
        <v>0</v>
      </c>
      <c r="BG730" s="144">
        <f>IF(N730="zákl. přenesená",J730,0)</f>
        <v>0</v>
      </c>
      <c r="BH730" s="144">
        <f>IF(N730="sníž. přenesená",J730,0)</f>
        <v>0</v>
      </c>
      <c r="BI730" s="144">
        <f>IF(N730="nulová",J730,0)</f>
        <v>0</v>
      </c>
      <c r="BJ730" s="17" t="s">
        <v>21</v>
      </c>
      <c r="BK730" s="144">
        <f>ROUND(I730*H730,2)</f>
        <v>0</v>
      </c>
      <c r="BL730" s="17" t="s">
        <v>241</v>
      </c>
      <c r="BM730" s="143" t="s">
        <v>1076</v>
      </c>
    </row>
    <row r="731" spans="2:65" s="1" customFormat="1" ht="29.25">
      <c r="B731" s="32"/>
      <c r="D731" s="145" t="s">
        <v>142</v>
      </c>
      <c r="F731" s="146" t="s">
        <v>1075</v>
      </c>
      <c r="I731" s="147"/>
      <c r="L731" s="32"/>
      <c r="M731" s="187"/>
      <c r="N731" s="188"/>
      <c r="O731" s="188"/>
      <c r="P731" s="188"/>
      <c r="Q731" s="188"/>
      <c r="R731" s="188"/>
      <c r="S731" s="188"/>
      <c r="T731" s="189"/>
      <c r="AT731" s="17" t="s">
        <v>142</v>
      </c>
      <c r="AU731" s="17" t="s">
        <v>87</v>
      </c>
    </row>
    <row r="732" spans="2:65" s="1" customFormat="1" ht="6.95" customHeight="1">
      <c r="B732" s="44"/>
      <c r="C732" s="45"/>
      <c r="D732" s="45"/>
      <c r="E732" s="45"/>
      <c r="F732" s="45"/>
      <c r="G732" s="45"/>
      <c r="H732" s="45"/>
      <c r="I732" s="45"/>
      <c r="J732" s="45"/>
      <c r="K732" s="45"/>
      <c r="L732" s="32"/>
    </row>
  </sheetData>
  <sheetProtection algorithmName="SHA-512" hashValue="AR2q8a5QBMY8Zca8E0aI15XXX46FgPcdNCRPwTx4uz9ZbyGGOGxZhkznrVRlQu0ukMwQOYukuhK6XDv0r34LMQ==" saltValue="aQkoDyC2aDzh97ejdn5AKewE2Ba/bOWNX/n0ycU4V0hWBSKJZArt8rk2Hn0J40Yfh3/J141AyPxCmp7JqYvVLg==" spinCount="100000" sheet="1" objects="1" scenarios="1" formatColumns="0" formatRows="0" autoFilter="0"/>
  <autoFilter ref="C128:K731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customHeight="1">
      <c r="B4" s="20"/>
      <c r="D4" s="21" t="s">
        <v>97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Dolní Bousov - rekonstrukce náměstí T. G. Masaryka</v>
      </c>
      <c r="F7" s="229"/>
      <c r="G7" s="229"/>
      <c r="H7" s="229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190" t="s">
        <v>1077</v>
      </c>
      <c r="F9" s="230"/>
      <c r="G9" s="230"/>
      <c r="H9" s="23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52">
        <f>'Rekapitulace stavby'!AN8</f>
        <v>45293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27</v>
      </c>
      <c r="I14" s="27" t="s">
        <v>28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30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28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212"/>
      <c r="G18" s="212"/>
      <c r="H18" s="212"/>
      <c r="I18" s="27" t="s">
        <v>30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28</v>
      </c>
      <c r="J20" s="25" t="s">
        <v>1</v>
      </c>
      <c r="L20" s="32"/>
    </row>
    <row r="21" spans="2:12" s="1" customFormat="1" ht="18" customHeight="1">
      <c r="B21" s="32"/>
      <c r="E21" s="25" t="s">
        <v>34</v>
      </c>
      <c r="I21" s="27" t="s">
        <v>30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28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30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7" t="s">
        <v>1</v>
      </c>
      <c r="F27" s="217"/>
      <c r="G27" s="217"/>
      <c r="H27" s="21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38</v>
      </c>
      <c r="J30" s="66">
        <f>ROUND(J122,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5" t="s">
        <v>42</v>
      </c>
      <c r="E33" s="27" t="s">
        <v>43</v>
      </c>
      <c r="F33" s="91">
        <f>ROUND((SUM(BE122:BE203)),  2)</f>
        <v>0</v>
      </c>
      <c r="I33" s="92">
        <v>0.21</v>
      </c>
      <c r="J33" s="91">
        <f>ROUND(((SUM(BE122:BE203))*I33),  2)</f>
        <v>0</v>
      </c>
      <c r="L33" s="32"/>
    </row>
    <row r="34" spans="2:12" s="1" customFormat="1" ht="14.45" customHeight="1">
      <c r="B34" s="32"/>
      <c r="E34" s="27" t="s">
        <v>44</v>
      </c>
      <c r="F34" s="91">
        <f>ROUND((SUM(BF122:BF203)),  2)</f>
        <v>0</v>
      </c>
      <c r="I34" s="92">
        <v>0.15</v>
      </c>
      <c r="J34" s="91">
        <f>ROUND(((SUM(BF122:BF203))*I34),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1">
        <f>ROUND((SUM(BG122:BG203)),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1">
        <f>ROUND((SUM(BH122:BH203)),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1">
        <f>ROUND((SUM(BI122:BI203)),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48</v>
      </c>
      <c r="E39" s="57"/>
      <c r="F39" s="57"/>
      <c r="G39" s="95" t="s">
        <v>49</v>
      </c>
      <c r="H39" s="96" t="s">
        <v>50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53</v>
      </c>
      <c r="E61" s="34"/>
      <c r="F61" s="99" t="s">
        <v>54</v>
      </c>
      <c r="G61" s="43" t="s">
        <v>53</v>
      </c>
      <c r="H61" s="34"/>
      <c r="I61" s="34"/>
      <c r="J61" s="100" t="s">
        <v>54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53</v>
      </c>
      <c r="E76" s="34"/>
      <c r="F76" s="99" t="s">
        <v>54</v>
      </c>
      <c r="G76" s="43" t="s">
        <v>53</v>
      </c>
      <c r="H76" s="34"/>
      <c r="I76" s="34"/>
      <c r="J76" s="100" t="s">
        <v>54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Dolní Bousov - rekonstrukce náměstí T. G. Masaryka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190" t="str">
        <f>E9</f>
        <v>SO 101B - Komunikace (II/279, III/27932)</v>
      </c>
      <c r="F87" s="230"/>
      <c r="G87" s="230"/>
      <c r="H87" s="23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Dolní Bousov</v>
      </c>
      <c r="I89" s="27" t="s">
        <v>24</v>
      </c>
      <c r="J89" s="52">
        <f>IF(J12="","",J12)</f>
        <v>45293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27</v>
      </c>
      <c r="F91" s="25" t="str">
        <f>E15</f>
        <v xml:space="preserve"> </v>
      </c>
      <c r="I91" s="27" t="s">
        <v>33</v>
      </c>
      <c r="J91" s="30" t="str">
        <f>E21</f>
        <v>Ing. Martina Hřebřinová</v>
      </c>
      <c r="L91" s="32"/>
    </row>
    <row r="92" spans="2:47" s="1" customFormat="1" ht="15.2" customHeight="1">
      <c r="B92" s="32"/>
      <c r="C92" s="27" t="s">
        <v>31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J122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899999999999999" customHeight="1">
      <c r="B98" s="108"/>
      <c r="D98" s="109" t="s">
        <v>106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899999999999999" customHeight="1">
      <c r="B99" s="108"/>
      <c r="D99" s="109" t="s">
        <v>110</v>
      </c>
      <c r="E99" s="110"/>
      <c r="F99" s="110"/>
      <c r="G99" s="110"/>
      <c r="H99" s="110"/>
      <c r="I99" s="110"/>
      <c r="J99" s="111">
        <f>J145</f>
        <v>0</v>
      </c>
      <c r="L99" s="108"/>
    </row>
    <row r="100" spans="2:12" s="9" customFormat="1" ht="19.899999999999999" customHeight="1">
      <c r="B100" s="108"/>
      <c r="D100" s="109" t="s">
        <v>112</v>
      </c>
      <c r="E100" s="110"/>
      <c r="F100" s="110"/>
      <c r="G100" s="110"/>
      <c r="H100" s="110"/>
      <c r="I100" s="110"/>
      <c r="J100" s="111">
        <f>J167</f>
        <v>0</v>
      </c>
      <c r="L100" s="108"/>
    </row>
    <row r="101" spans="2:12" s="9" customFormat="1" ht="19.899999999999999" customHeight="1">
      <c r="B101" s="108"/>
      <c r="D101" s="109" t="s">
        <v>113</v>
      </c>
      <c r="E101" s="110"/>
      <c r="F101" s="110"/>
      <c r="G101" s="110"/>
      <c r="H101" s="110"/>
      <c r="I101" s="110"/>
      <c r="J101" s="111">
        <f>J192</f>
        <v>0</v>
      </c>
      <c r="L101" s="108"/>
    </row>
    <row r="102" spans="2:12" s="9" customFormat="1" ht="19.899999999999999" customHeight="1">
      <c r="B102" s="108"/>
      <c r="D102" s="109" t="s">
        <v>114</v>
      </c>
      <c r="E102" s="110"/>
      <c r="F102" s="110"/>
      <c r="G102" s="110"/>
      <c r="H102" s="110"/>
      <c r="I102" s="110"/>
      <c r="J102" s="111">
        <f>J201</f>
        <v>0</v>
      </c>
      <c r="L102" s="108"/>
    </row>
    <row r="103" spans="2:12" s="1" customFormat="1" ht="21.75" customHeight="1">
      <c r="B103" s="32"/>
      <c r="L103" s="32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>
      <c r="B109" s="32"/>
      <c r="C109" s="21" t="s">
        <v>118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28" t="str">
        <f>E7</f>
        <v>Dolní Bousov - rekonstrukce náměstí T. G. Masaryka</v>
      </c>
      <c r="F112" s="229"/>
      <c r="G112" s="229"/>
      <c r="H112" s="229"/>
      <c r="L112" s="32"/>
    </row>
    <row r="113" spans="2:65" s="1" customFormat="1" ht="12" customHeight="1">
      <c r="B113" s="32"/>
      <c r="C113" s="27" t="s">
        <v>98</v>
      </c>
      <c r="L113" s="32"/>
    </row>
    <row r="114" spans="2:65" s="1" customFormat="1" ht="16.5" customHeight="1">
      <c r="B114" s="32"/>
      <c r="E114" s="190" t="str">
        <f>E9</f>
        <v>SO 101B - Komunikace (II/279, III/27932)</v>
      </c>
      <c r="F114" s="230"/>
      <c r="G114" s="230"/>
      <c r="H114" s="23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22</v>
      </c>
      <c r="F116" s="25" t="str">
        <f>F12</f>
        <v>Dolní Bousov</v>
      </c>
      <c r="I116" s="27" t="s">
        <v>24</v>
      </c>
      <c r="J116" s="52">
        <f>IF(J12="","",J12)</f>
        <v>45293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27</v>
      </c>
      <c r="F118" s="25" t="str">
        <f>E15</f>
        <v xml:space="preserve"> </v>
      </c>
      <c r="I118" s="27" t="s">
        <v>33</v>
      </c>
      <c r="J118" s="30" t="str">
        <f>E21</f>
        <v>Ing. Martina Hřebřinová</v>
      </c>
      <c r="L118" s="32"/>
    </row>
    <row r="119" spans="2:65" s="1" customFormat="1" ht="15.2" customHeight="1">
      <c r="B119" s="32"/>
      <c r="C119" s="27" t="s">
        <v>31</v>
      </c>
      <c r="F119" s="25" t="str">
        <f>IF(E18="","",E18)</f>
        <v>Vyplň údaj</v>
      </c>
      <c r="I119" s="27" t="s">
        <v>36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119</v>
      </c>
      <c r="D121" s="114" t="s">
        <v>63</v>
      </c>
      <c r="E121" s="114" t="s">
        <v>59</v>
      </c>
      <c r="F121" s="114" t="s">
        <v>60</v>
      </c>
      <c r="G121" s="114" t="s">
        <v>120</v>
      </c>
      <c r="H121" s="114" t="s">
        <v>121</v>
      </c>
      <c r="I121" s="114" t="s">
        <v>122</v>
      </c>
      <c r="J121" s="114" t="s">
        <v>102</v>
      </c>
      <c r="K121" s="115" t="s">
        <v>123</v>
      </c>
      <c r="L121" s="112"/>
      <c r="M121" s="59" t="s">
        <v>1</v>
      </c>
      <c r="N121" s="60" t="s">
        <v>42</v>
      </c>
      <c r="O121" s="60" t="s">
        <v>124</v>
      </c>
      <c r="P121" s="60" t="s">
        <v>125</v>
      </c>
      <c r="Q121" s="60" t="s">
        <v>126</v>
      </c>
      <c r="R121" s="60" t="s">
        <v>127</v>
      </c>
      <c r="S121" s="60" t="s">
        <v>128</v>
      </c>
      <c r="T121" s="61" t="s">
        <v>129</v>
      </c>
    </row>
    <row r="122" spans="2:65" s="1" customFormat="1" ht="22.9" customHeight="1">
      <c r="B122" s="32"/>
      <c r="C122" s="64" t="s">
        <v>130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1.8601562490000001</v>
      </c>
      <c r="S122" s="53"/>
      <c r="T122" s="118">
        <f>T123</f>
        <v>1669.94</v>
      </c>
      <c r="AT122" s="17" t="s">
        <v>77</v>
      </c>
      <c r="AU122" s="17" t="s">
        <v>104</v>
      </c>
      <c r="BK122" s="119">
        <f>BK123</f>
        <v>0</v>
      </c>
    </row>
    <row r="123" spans="2:65" s="11" customFormat="1" ht="25.9" customHeight="1">
      <c r="B123" s="120"/>
      <c r="D123" s="121" t="s">
        <v>77</v>
      </c>
      <c r="E123" s="122" t="s">
        <v>131</v>
      </c>
      <c r="F123" s="122" t="s">
        <v>132</v>
      </c>
      <c r="I123" s="123"/>
      <c r="J123" s="124">
        <f>BK123</f>
        <v>0</v>
      </c>
      <c r="L123" s="120"/>
      <c r="M123" s="125"/>
      <c r="P123" s="126">
        <f>P124+P145+P167+P192+P201</f>
        <v>0</v>
      </c>
      <c r="R123" s="126">
        <f>R124+R145+R167+R192+R201</f>
        <v>1.8601562490000001</v>
      </c>
      <c r="T123" s="127">
        <f>T124+T145+T167+T192+T201</f>
        <v>1669.94</v>
      </c>
      <c r="AR123" s="121" t="s">
        <v>21</v>
      </c>
      <c r="AT123" s="128" t="s">
        <v>77</v>
      </c>
      <c r="AU123" s="128" t="s">
        <v>78</v>
      </c>
      <c r="AY123" s="121" t="s">
        <v>133</v>
      </c>
      <c r="BK123" s="129">
        <f>BK124+BK145+BK167+BK192+BK201</f>
        <v>0</v>
      </c>
    </row>
    <row r="124" spans="2:65" s="11" customFormat="1" ht="22.9" customHeight="1">
      <c r="B124" s="120"/>
      <c r="D124" s="121" t="s">
        <v>77</v>
      </c>
      <c r="E124" s="130" t="s">
        <v>21</v>
      </c>
      <c r="F124" s="130" t="s">
        <v>134</v>
      </c>
      <c r="I124" s="123"/>
      <c r="J124" s="131">
        <f>BK124</f>
        <v>0</v>
      </c>
      <c r="L124" s="120"/>
      <c r="M124" s="125"/>
      <c r="P124" s="126">
        <f>SUM(P125:P144)</f>
        <v>0</v>
      </c>
      <c r="R124" s="126">
        <f>SUM(R125:R144)</f>
        <v>0</v>
      </c>
      <c r="T124" s="127">
        <f>SUM(T125:T144)</f>
        <v>1669.94</v>
      </c>
      <c r="AR124" s="121" t="s">
        <v>21</v>
      </c>
      <c r="AT124" s="128" t="s">
        <v>77</v>
      </c>
      <c r="AU124" s="128" t="s">
        <v>21</v>
      </c>
      <c r="AY124" s="121" t="s">
        <v>133</v>
      </c>
      <c r="BK124" s="129">
        <f>SUM(BK125:BK144)</f>
        <v>0</v>
      </c>
    </row>
    <row r="125" spans="2:65" s="1" customFormat="1" ht="33" customHeight="1">
      <c r="B125" s="32"/>
      <c r="C125" s="132" t="s">
        <v>21</v>
      </c>
      <c r="D125" s="132" t="s">
        <v>135</v>
      </c>
      <c r="E125" s="133" t="s">
        <v>171</v>
      </c>
      <c r="F125" s="134" t="s">
        <v>172</v>
      </c>
      <c r="G125" s="135" t="s">
        <v>138</v>
      </c>
      <c r="H125" s="136">
        <v>64.2</v>
      </c>
      <c r="I125" s="137"/>
      <c r="J125" s="138">
        <f>ROUND(I125*H125,2)</f>
        <v>0</v>
      </c>
      <c r="K125" s="134" t="s">
        <v>139</v>
      </c>
      <c r="L125" s="32"/>
      <c r="M125" s="139" t="s">
        <v>1</v>
      </c>
      <c r="N125" s="140" t="s">
        <v>43</v>
      </c>
      <c r="P125" s="141">
        <f>O125*H125</f>
        <v>0</v>
      </c>
      <c r="Q125" s="141">
        <v>0</v>
      </c>
      <c r="R125" s="141">
        <f>Q125*H125</f>
        <v>0</v>
      </c>
      <c r="S125" s="141">
        <v>0.32</v>
      </c>
      <c r="T125" s="142">
        <f>S125*H125</f>
        <v>20.544</v>
      </c>
      <c r="AR125" s="143" t="s">
        <v>140</v>
      </c>
      <c r="AT125" s="143" t="s">
        <v>135</v>
      </c>
      <c r="AU125" s="143" t="s">
        <v>87</v>
      </c>
      <c r="AY125" s="17" t="s">
        <v>133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21</v>
      </c>
      <c r="BK125" s="144">
        <f>ROUND(I125*H125,2)</f>
        <v>0</v>
      </c>
      <c r="BL125" s="17" t="s">
        <v>140</v>
      </c>
      <c r="BM125" s="143" t="s">
        <v>1078</v>
      </c>
    </row>
    <row r="126" spans="2:65" s="1" customFormat="1" ht="39">
      <c r="B126" s="32"/>
      <c r="D126" s="145" t="s">
        <v>142</v>
      </c>
      <c r="F126" s="146" t="s">
        <v>174</v>
      </c>
      <c r="I126" s="147"/>
      <c r="L126" s="32"/>
      <c r="M126" s="148"/>
      <c r="T126" s="56"/>
      <c r="AT126" s="17" t="s">
        <v>142</v>
      </c>
      <c r="AU126" s="17" t="s">
        <v>87</v>
      </c>
    </row>
    <row r="127" spans="2:65" s="12" customFormat="1" ht="11.25">
      <c r="B127" s="149"/>
      <c r="D127" s="145" t="s">
        <v>144</v>
      </c>
      <c r="E127" s="150" t="s">
        <v>1</v>
      </c>
      <c r="F127" s="151" t="s">
        <v>175</v>
      </c>
      <c r="H127" s="150" t="s">
        <v>1</v>
      </c>
      <c r="I127" s="152"/>
      <c r="L127" s="149"/>
      <c r="M127" s="153"/>
      <c r="T127" s="154"/>
      <c r="AT127" s="150" t="s">
        <v>144</v>
      </c>
      <c r="AU127" s="150" t="s">
        <v>87</v>
      </c>
      <c r="AV127" s="12" t="s">
        <v>21</v>
      </c>
      <c r="AW127" s="12" t="s">
        <v>35</v>
      </c>
      <c r="AX127" s="12" t="s">
        <v>78</v>
      </c>
      <c r="AY127" s="150" t="s">
        <v>133</v>
      </c>
    </row>
    <row r="128" spans="2:65" s="13" customFormat="1" ht="11.25">
      <c r="B128" s="155"/>
      <c r="D128" s="145" t="s">
        <v>144</v>
      </c>
      <c r="E128" s="156" t="s">
        <v>1</v>
      </c>
      <c r="F128" s="157" t="s">
        <v>1079</v>
      </c>
      <c r="H128" s="158">
        <v>64.2</v>
      </c>
      <c r="I128" s="159"/>
      <c r="L128" s="155"/>
      <c r="M128" s="160"/>
      <c r="T128" s="161"/>
      <c r="AT128" s="156" t="s">
        <v>144</v>
      </c>
      <c r="AU128" s="156" t="s">
        <v>87</v>
      </c>
      <c r="AV128" s="13" t="s">
        <v>87</v>
      </c>
      <c r="AW128" s="13" t="s">
        <v>35</v>
      </c>
      <c r="AX128" s="13" t="s">
        <v>21</v>
      </c>
      <c r="AY128" s="156" t="s">
        <v>133</v>
      </c>
    </row>
    <row r="129" spans="2:65" s="1" customFormat="1" ht="33" customHeight="1">
      <c r="B129" s="32"/>
      <c r="C129" s="132" t="s">
        <v>87</v>
      </c>
      <c r="D129" s="132" t="s">
        <v>135</v>
      </c>
      <c r="E129" s="133" t="s">
        <v>178</v>
      </c>
      <c r="F129" s="134" t="s">
        <v>179</v>
      </c>
      <c r="G129" s="135" t="s">
        <v>138</v>
      </c>
      <c r="H129" s="136">
        <v>64.2</v>
      </c>
      <c r="I129" s="137"/>
      <c r="J129" s="138">
        <f>ROUND(I129*H129,2)</f>
        <v>0</v>
      </c>
      <c r="K129" s="134" t="s">
        <v>139</v>
      </c>
      <c r="L129" s="32"/>
      <c r="M129" s="139" t="s">
        <v>1</v>
      </c>
      <c r="N129" s="140" t="s">
        <v>43</v>
      </c>
      <c r="P129" s="141">
        <f>O129*H129</f>
        <v>0</v>
      </c>
      <c r="Q129" s="141">
        <v>0</v>
      </c>
      <c r="R129" s="141">
        <f>Q129*H129</f>
        <v>0</v>
      </c>
      <c r="S129" s="141">
        <v>0.57999999999999996</v>
      </c>
      <c r="T129" s="142">
        <f>S129*H129</f>
        <v>37.235999999999997</v>
      </c>
      <c r="AR129" s="143" t="s">
        <v>140</v>
      </c>
      <c r="AT129" s="143" t="s">
        <v>135</v>
      </c>
      <c r="AU129" s="143" t="s">
        <v>87</v>
      </c>
      <c r="AY129" s="17" t="s">
        <v>133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21</v>
      </c>
      <c r="BK129" s="144">
        <f>ROUND(I129*H129,2)</f>
        <v>0</v>
      </c>
      <c r="BL129" s="17" t="s">
        <v>140</v>
      </c>
      <c r="BM129" s="143" t="s">
        <v>1080</v>
      </c>
    </row>
    <row r="130" spans="2:65" s="1" customFormat="1" ht="39">
      <c r="B130" s="32"/>
      <c r="D130" s="145" t="s">
        <v>142</v>
      </c>
      <c r="F130" s="146" t="s">
        <v>181</v>
      </c>
      <c r="I130" s="147"/>
      <c r="L130" s="32"/>
      <c r="M130" s="148"/>
      <c r="T130" s="56"/>
      <c r="AT130" s="17" t="s">
        <v>142</v>
      </c>
      <c r="AU130" s="17" t="s">
        <v>87</v>
      </c>
    </row>
    <row r="131" spans="2:65" s="12" customFormat="1" ht="11.25">
      <c r="B131" s="149"/>
      <c r="D131" s="145" t="s">
        <v>144</v>
      </c>
      <c r="E131" s="150" t="s">
        <v>1</v>
      </c>
      <c r="F131" s="151" t="s">
        <v>182</v>
      </c>
      <c r="H131" s="150" t="s">
        <v>1</v>
      </c>
      <c r="I131" s="152"/>
      <c r="L131" s="149"/>
      <c r="M131" s="153"/>
      <c r="T131" s="154"/>
      <c r="AT131" s="150" t="s">
        <v>144</v>
      </c>
      <c r="AU131" s="150" t="s">
        <v>87</v>
      </c>
      <c r="AV131" s="12" t="s">
        <v>21</v>
      </c>
      <c r="AW131" s="12" t="s">
        <v>35</v>
      </c>
      <c r="AX131" s="12" t="s">
        <v>78</v>
      </c>
      <c r="AY131" s="150" t="s">
        <v>133</v>
      </c>
    </row>
    <row r="132" spans="2:65" s="13" customFormat="1" ht="11.25">
      <c r="B132" s="155"/>
      <c r="D132" s="145" t="s">
        <v>144</v>
      </c>
      <c r="E132" s="156" t="s">
        <v>1</v>
      </c>
      <c r="F132" s="157" t="s">
        <v>1079</v>
      </c>
      <c r="H132" s="158">
        <v>64.2</v>
      </c>
      <c r="I132" s="159"/>
      <c r="L132" s="155"/>
      <c r="M132" s="160"/>
      <c r="T132" s="161"/>
      <c r="AT132" s="156" t="s">
        <v>144</v>
      </c>
      <c r="AU132" s="156" t="s">
        <v>87</v>
      </c>
      <c r="AV132" s="13" t="s">
        <v>87</v>
      </c>
      <c r="AW132" s="13" t="s">
        <v>35</v>
      </c>
      <c r="AX132" s="13" t="s">
        <v>21</v>
      </c>
      <c r="AY132" s="156" t="s">
        <v>133</v>
      </c>
    </row>
    <row r="133" spans="2:65" s="1" customFormat="1" ht="24.2" customHeight="1">
      <c r="B133" s="32"/>
      <c r="C133" s="132" t="s">
        <v>152</v>
      </c>
      <c r="D133" s="132" t="s">
        <v>135</v>
      </c>
      <c r="E133" s="133" t="s">
        <v>184</v>
      </c>
      <c r="F133" s="134" t="s">
        <v>185</v>
      </c>
      <c r="G133" s="135" t="s">
        <v>138</v>
      </c>
      <c r="H133" s="136">
        <v>2015.2</v>
      </c>
      <c r="I133" s="137"/>
      <c r="J133" s="138">
        <f>ROUND(I133*H133,2)</f>
        <v>0</v>
      </c>
      <c r="K133" s="134" t="s">
        <v>139</v>
      </c>
      <c r="L133" s="32"/>
      <c r="M133" s="139" t="s">
        <v>1</v>
      </c>
      <c r="N133" s="140" t="s">
        <v>43</v>
      </c>
      <c r="P133" s="141">
        <f>O133*H133</f>
        <v>0</v>
      </c>
      <c r="Q133" s="141">
        <v>0</v>
      </c>
      <c r="R133" s="141">
        <f>Q133*H133</f>
        <v>0</v>
      </c>
      <c r="S133" s="141">
        <v>0.57999999999999996</v>
      </c>
      <c r="T133" s="142">
        <f>S133*H133</f>
        <v>1168.816</v>
      </c>
      <c r="AR133" s="143" t="s">
        <v>140</v>
      </c>
      <c r="AT133" s="143" t="s">
        <v>135</v>
      </c>
      <c r="AU133" s="143" t="s">
        <v>87</v>
      </c>
      <c r="AY133" s="17" t="s">
        <v>133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21</v>
      </c>
      <c r="BK133" s="144">
        <f>ROUND(I133*H133,2)</f>
        <v>0</v>
      </c>
      <c r="BL133" s="17" t="s">
        <v>140</v>
      </c>
      <c r="BM133" s="143" t="s">
        <v>1081</v>
      </c>
    </row>
    <row r="134" spans="2:65" s="1" customFormat="1" ht="39">
      <c r="B134" s="32"/>
      <c r="D134" s="145" t="s">
        <v>142</v>
      </c>
      <c r="F134" s="146" t="s">
        <v>187</v>
      </c>
      <c r="I134" s="147"/>
      <c r="L134" s="32"/>
      <c r="M134" s="148"/>
      <c r="T134" s="56"/>
      <c r="AT134" s="17" t="s">
        <v>142</v>
      </c>
      <c r="AU134" s="17" t="s">
        <v>87</v>
      </c>
    </row>
    <row r="135" spans="2:65" s="12" customFormat="1" ht="11.25">
      <c r="B135" s="149"/>
      <c r="D135" s="145" t="s">
        <v>144</v>
      </c>
      <c r="E135" s="150" t="s">
        <v>1</v>
      </c>
      <c r="F135" s="151" t="s">
        <v>188</v>
      </c>
      <c r="H135" s="150" t="s">
        <v>1</v>
      </c>
      <c r="I135" s="152"/>
      <c r="L135" s="149"/>
      <c r="M135" s="153"/>
      <c r="T135" s="154"/>
      <c r="AT135" s="150" t="s">
        <v>144</v>
      </c>
      <c r="AU135" s="150" t="s">
        <v>87</v>
      </c>
      <c r="AV135" s="12" t="s">
        <v>21</v>
      </c>
      <c r="AW135" s="12" t="s">
        <v>35</v>
      </c>
      <c r="AX135" s="12" t="s">
        <v>78</v>
      </c>
      <c r="AY135" s="150" t="s">
        <v>133</v>
      </c>
    </row>
    <row r="136" spans="2:65" s="13" customFormat="1" ht="11.25">
      <c r="B136" s="155"/>
      <c r="D136" s="145" t="s">
        <v>144</v>
      </c>
      <c r="E136" s="156" t="s">
        <v>1</v>
      </c>
      <c r="F136" s="157" t="s">
        <v>1082</v>
      </c>
      <c r="H136" s="158">
        <v>2015.2</v>
      </c>
      <c r="I136" s="159"/>
      <c r="L136" s="155"/>
      <c r="M136" s="160"/>
      <c r="T136" s="161"/>
      <c r="AT136" s="156" t="s">
        <v>144</v>
      </c>
      <c r="AU136" s="156" t="s">
        <v>87</v>
      </c>
      <c r="AV136" s="13" t="s">
        <v>87</v>
      </c>
      <c r="AW136" s="13" t="s">
        <v>35</v>
      </c>
      <c r="AX136" s="13" t="s">
        <v>21</v>
      </c>
      <c r="AY136" s="156" t="s">
        <v>133</v>
      </c>
    </row>
    <row r="137" spans="2:65" s="1" customFormat="1" ht="24.2" customHeight="1">
      <c r="B137" s="32"/>
      <c r="C137" s="132" t="s">
        <v>140</v>
      </c>
      <c r="D137" s="132" t="s">
        <v>135</v>
      </c>
      <c r="E137" s="133" t="s">
        <v>191</v>
      </c>
      <c r="F137" s="134" t="s">
        <v>192</v>
      </c>
      <c r="G137" s="135" t="s">
        <v>138</v>
      </c>
      <c r="H137" s="136">
        <v>2015.2</v>
      </c>
      <c r="I137" s="137"/>
      <c r="J137" s="138">
        <f>ROUND(I137*H137,2)</f>
        <v>0</v>
      </c>
      <c r="K137" s="134" t="s">
        <v>139</v>
      </c>
      <c r="L137" s="32"/>
      <c r="M137" s="139" t="s">
        <v>1</v>
      </c>
      <c r="N137" s="140" t="s">
        <v>43</v>
      </c>
      <c r="P137" s="141">
        <f>O137*H137</f>
        <v>0</v>
      </c>
      <c r="Q137" s="141">
        <v>0</v>
      </c>
      <c r="R137" s="141">
        <f>Q137*H137</f>
        <v>0</v>
      </c>
      <c r="S137" s="141">
        <v>0.22</v>
      </c>
      <c r="T137" s="142">
        <f>S137*H137</f>
        <v>443.34399999999999</v>
      </c>
      <c r="AR137" s="143" t="s">
        <v>140</v>
      </c>
      <c r="AT137" s="143" t="s">
        <v>135</v>
      </c>
      <c r="AU137" s="143" t="s">
        <v>87</v>
      </c>
      <c r="AY137" s="17" t="s">
        <v>133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21</v>
      </c>
      <c r="BK137" s="144">
        <f>ROUND(I137*H137,2)</f>
        <v>0</v>
      </c>
      <c r="BL137" s="17" t="s">
        <v>140</v>
      </c>
      <c r="BM137" s="143" t="s">
        <v>1083</v>
      </c>
    </row>
    <row r="138" spans="2:65" s="1" customFormat="1" ht="39">
      <c r="B138" s="32"/>
      <c r="D138" s="145" t="s">
        <v>142</v>
      </c>
      <c r="F138" s="146" t="s">
        <v>194</v>
      </c>
      <c r="I138" s="147"/>
      <c r="L138" s="32"/>
      <c r="M138" s="148"/>
      <c r="T138" s="56"/>
      <c r="AT138" s="17" t="s">
        <v>142</v>
      </c>
      <c r="AU138" s="17" t="s">
        <v>87</v>
      </c>
    </row>
    <row r="139" spans="2:65" s="12" customFormat="1" ht="11.25">
      <c r="B139" s="149"/>
      <c r="D139" s="145" t="s">
        <v>144</v>
      </c>
      <c r="E139" s="150" t="s">
        <v>1</v>
      </c>
      <c r="F139" s="151" t="s">
        <v>195</v>
      </c>
      <c r="H139" s="150" t="s">
        <v>1</v>
      </c>
      <c r="I139" s="152"/>
      <c r="L139" s="149"/>
      <c r="M139" s="153"/>
      <c r="T139" s="154"/>
      <c r="AT139" s="150" t="s">
        <v>144</v>
      </c>
      <c r="AU139" s="150" t="s">
        <v>87</v>
      </c>
      <c r="AV139" s="12" t="s">
        <v>21</v>
      </c>
      <c r="AW139" s="12" t="s">
        <v>35</v>
      </c>
      <c r="AX139" s="12" t="s">
        <v>78</v>
      </c>
      <c r="AY139" s="150" t="s">
        <v>133</v>
      </c>
    </row>
    <row r="140" spans="2:65" s="13" customFormat="1" ht="11.25">
      <c r="B140" s="155"/>
      <c r="D140" s="145" t="s">
        <v>144</v>
      </c>
      <c r="E140" s="156" t="s">
        <v>1</v>
      </c>
      <c r="F140" s="157" t="s">
        <v>1082</v>
      </c>
      <c r="H140" s="158">
        <v>2015.2</v>
      </c>
      <c r="I140" s="159"/>
      <c r="L140" s="155"/>
      <c r="M140" s="160"/>
      <c r="T140" s="161"/>
      <c r="AT140" s="156" t="s">
        <v>144</v>
      </c>
      <c r="AU140" s="156" t="s">
        <v>87</v>
      </c>
      <c r="AV140" s="13" t="s">
        <v>87</v>
      </c>
      <c r="AW140" s="13" t="s">
        <v>35</v>
      </c>
      <c r="AX140" s="13" t="s">
        <v>21</v>
      </c>
      <c r="AY140" s="156" t="s">
        <v>133</v>
      </c>
    </row>
    <row r="141" spans="2:65" s="1" customFormat="1" ht="24.2" customHeight="1">
      <c r="B141" s="32"/>
      <c r="C141" s="132" t="s">
        <v>163</v>
      </c>
      <c r="D141" s="132" t="s">
        <v>135</v>
      </c>
      <c r="E141" s="133" t="s">
        <v>351</v>
      </c>
      <c r="F141" s="134" t="s">
        <v>352</v>
      </c>
      <c r="G141" s="135" t="s">
        <v>138</v>
      </c>
      <c r="H141" s="136">
        <v>1562</v>
      </c>
      <c r="I141" s="137"/>
      <c r="J141" s="138">
        <f>ROUND(I141*H141,2)</f>
        <v>0</v>
      </c>
      <c r="K141" s="134" t="s">
        <v>139</v>
      </c>
      <c r="L141" s="32"/>
      <c r="M141" s="139" t="s">
        <v>1</v>
      </c>
      <c r="N141" s="140" t="s">
        <v>43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140</v>
      </c>
      <c r="AT141" s="143" t="s">
        <v>135</v>
      </c>
      <c r="AU141" s="143" t="s">
        <v>87</v>
      </c>
      <c r="AY141" s="17" t="s">
        <v>133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21</v>
      </c>
      <c r="BK141" s="144">
        <f>ROUND(I141*H141,2)</f>
        <v>0</v>
      </c>
      <c r="BL141" s="17" t="s">
        <v>140</v>
      </c>
      <c r="BM141" s="143" t="s">
        <v>1084</v>
      </c>
    </row>
    <row r="142" spans="2:65" s="1" customFormat="1" ht="19.5">
      <c r="B142" s="32"/>
      <c r="D142" s="145" t="s">
        <v>142</v>
      </c>
      <c r="F142" s="146" t="s">
        <v>354</v>
      </c>
      <c r="I142" s="147"/>
      <c r="L142" s="32"/>
      <c r="M142" s="148"/>
      <c r="T142" s="56"/>
      <c r="AT142" s="17" t="s">
        <v>142</v>
      </c>
      <c r="AU142" s="17" t="s">
        <v>87</v>
      </c>
    </row>
    <row r="143" spans="2:65" s="13" customFormat="1" ht="11.25">
      <c r="B143" s="155"/>
      <c r="D143" s="145" t="s">
        <v>144</v>
      </c>
      <c r="E143" s="156" t="s">
        <v>1</v>
      </c>
      <c r="F143" s="157" t="s">
        <v>1085</v>
      </c>
      <c r="H143" s="158">
        <v>1562</v>
      </c>
      <c r="I143" s="159"/>
      <c r="L143" s="155"/>
      <c r="M143" s="160"/>
      <c r="T143" s="161"/>
      <c r="AT143" s="156" t="s">
        <v>144</v>
      </c>
      <c r="AU143" s="156" t="s">
        <v>87</v>
      </c>
      <c r="AV143" s="13" t="s">
        <v>87</v>
      </c>
      <c r="AW143" s="13" t="s">
        <v>35</v>
      </c>
      <c r="AX143" s="13" t="s">
        <v>78</v>
      </c>
      <c r="AY143" s="156" t="s">
        <v>133</v>
      </c>
    </row>
    <row r="144" spans="2:65" s="14" customFormat="1" ht="11.25">
      <c r="B144" s="162"/>
      <c r="D144" s="145" t="s">
        <v>144</v>
      </c>
      <c r="E144" s="163" t="s">
        <v>1</v>
      </c>
      <c r="F144" s="164" t="s">
        <v>203</v>
      </c>
      <c r="H144" s="165">
        <v>1562</v>
      </c>
      <c r="I144" s="166"/>
      <c r="L144" s="162"/>
      <c r="M144" s="167"/>
      <c r="T144" s="168"/>
      <c r="AT144" s="163" t="s">
        <v>144</v>
      </c>
      <c r="AU144" s="163" t="s">
        <v>87</v>
      </c>
      <c r="AV144" s="14" t="s">
        <v>140</v>
      </c>
      <c r="AW144" s="14" t="s">
        <v>35</v>
      </c>
      <c r="AX144" s="14" t="s">
        <v>21</v>
      </c>
      <c r="AY144" s="163" t="s">
        <v>133</v>
      </c>
    </row>
    <row r="145" spans="2:65" s="11" customFormat="1" ht="22.9" customHeight="1">
      <c r="B145" s="120"/>
      <c r="D145" s="121" t="s">
        <v>77</v>
      </c>
      <c r="E145" s="130" t="s">
        <v>163</v>
      </c>
      <c r="F145" s="130" t="s">
        <v>484</v>
      </c>
      <c r="I145" s="123"/>
      <c r="J145" s="131">
        <f>BK145</f>
        <v>0</v>
      </c>
      <c r="L145" s="120"/>
      <c r="M145" s="125"/>
      <c r="P145" s="126">
        <f>SUM(P146:P166)</f>
        <v>0</v>
      </c>
      <c r="R145" s="126">
        <f>SUM(R146:R166)</f>
        <v>1.49952</v>
      </c>
      <c r="T145" s="127">
        <f>SUM(T146:T166)</f>
        <v>0</v>
      </c>
      <c r="AR145" s="121" t="s">
        <v>21</v>
      </c>
      <c r="AT145" s="128" t="s">
        <v>77</v>
      </c>
      <c r="AU145" s="128" t="s">
        <v>21</v>
      </c>
      <c r="AY145" s="121" t="s">
        <v>133</v>
      </c>
      <c r="BK145" s="129">
        <f>SUM(BK146:BK166)</f>
        <v>0</v>
      </c>
    </row>
    <row r="146" spans="2:65" s="1" customFormat="1" ht="24.2" customHeight="1">
      <c r="B146" s="32"/>
      <c r="C146" s="132" t="s">
        <v>170</v>
      </c>
      <c r="D146" s="132" t="s">
        <v>135</v>
      </c>
      <c r="E146" s="133" t="s">
        <v>491</v>
      </c>
      <c r="F146" s="134" t="s">
        <v>492</v>
      </c>
      <c r="G146" s="135" t="s">
        <v>138</v>
      </c>
      <c r="H146" s="136">
        <v>3124</v>
      </c>
      <c r="I146" s="137"/>
      <c r="J146" s="138">
        <f>ROUND(I146*H146,2)</f>
        <v>0</v>
      </c>
      <c r="K146" s="134" t="s">
        <v>139</v>
      </c>
      <c r="L146" s="32"/>
      <c r="M146" s="139" t="s">
        <v>1</v>
      </c>
      <c r="N146" s="140" t="s">
        <v>43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140</v>
      </c>
      <c r="AT146" s="143" t="s">
        <v>135</v>
      </c>
      <c r="AU146" s="143" t="s">
        <v>87</v>
      </c>
      <c r="AY146" s="17" t="s">
        <v>133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21</v>
      </c>
      <c r="BK146" s="144">
        <f>ROUND(I146*H146,2)</f>
        <v>0</v>
      </c>
      <c r="BL146" s="17" t="s">
        <v>140</v>
      </c>
      <c r="BM146" s="143" t="s">
        <v>1086</v>
      </c>
    </row>
    <row r="147" spans="2:65" s="1" customFormat="1" ht="19.5">
      <c r="B147" s="32"/>
      <c r="D147" s="145" t="s">
        <v>142</v>
      </c>
      <c r="F147" s="146" t="s">
        <v>494</v>
      </c>
      <c r="I147" s="147"/>
      <c r="L147" s="32"/>
      <c r="M147" s="148"/>
      <c r="T147" s="56"/>
      <c r="AT147" s="17" t="s">
        <v>142</v>
      </c>
      <c r="AU147" s="17" t="s">
        <v>87</v>
      </c>
    </row>
    <row r="148" spans="2:65" s="13" customFormat="1" ht="11.25">
      <c r="B148" s="155"/>
      <c r="D148" s="145" t="s">
        <v>144</v>
      </c>
      <c r="E148" s="156" t="s">
        <v>1</v>
      </c>
      <c r="F148" s="157" t="s">
        <v>1087</v>
      </c>
      <c r="H148" s="158">
        <v>3124</v>
      </c>
      <c r="I148" s="159"/>
      <c r="L148" s="155"/>
      <c r="M148" s="160"/>
      <c r="T148" s="161"/>
      <c r="AT148" s="156" t="s">
        <v>144</v>
      </c>
      <c r="AU148" s="156" t="s">
        <v>87</v>
      </c>
      <c r="AV148" s="13" t="s">
        <v>87</v>
      </c>
      <c r="AW148" s="13" t="s">
        <v>35</v>
      </c>
      <c r="AX148" s="13" t="s">
        <v>78</v>
      </c>
      <c r="AY148" s="156" t="s">
        <v>133</v>
      </c>
    </row>
    <row r="149" spans="2:65" s="14" customFormat="1" ht="11.25">
      <c r="B149" s="162"/>
      <c r="D149" s="145" t="s">
        <v>144</v>
      </c>
      <c r="E149" s="163" t="s">
        <v>1</v>
      </c>
      <c r="F149" s="164" t="s">
        <v>203</v>
      </c>
      <c r="H149" s="165">
        <v>3124</v>
      </c>
      <c r="I149" s="166"/>
      <c r="L149" s="162"/>
      <c r="M149" s="167"/>
      <c r="T149" s="168"/>
      <c r="AT149" s="163" t="s">
        <v>144</v>
      </c>
      <c r="AU149" s="163" t="s">
        <v>87</v>
      </c>
      <c r="AV149" s="14" t="s">
        <v>140</v>
      </c>
      <c r="AW149" s="14" t="s">
        <v>35</v>
      </c>
      <c r="AX149" s="14" t="s">
        <v>21</v>
      </c>
      <c r="AY149" s="163" t="s">
        <v>133</v>
      </c>
    </row>
    <row r="150" spans="2:65" s="1" customFormat="1" ht="33" customHeight="1">
      <c r="B150" s="32"/>
      <c r="C150" s="132" t="s">
        <v>177</v>
      </c>
      <c r="D150" s="132" t="s">
        <v>135</v>
      </c>
      <c r="E150" s="133" t="s">
        <v>509</v>
      </c>
      <c r="F150" s="134" t="s">
        <v>510</v>
      </c>
      <c r="G150" s="135" t="s">
        <v>138</v>
      </c>
      <c r="H150" s="136">
        <v>1562</v>
      </c>
      <c r="I150" s="137"/>
      <c r="J150" s="138">
        <f>ROUND(I150*H150,2)</f>
        <v>0</v>
      </c>
      <c r="K150" s="134" t="s">
        <v>139</v>
      </c>
      <c r="L150" s="32"/>
      <c r="M150" s="139" t="s">
        <v>1</v>
      </c>
      <c r="N150" s="140" t="s">
        <v>43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140</v>
      </c>
      <c r="AT150" s="143" t="s">
        <v>135</v>
      </c>
      <c r="AU150" s="143" t="s">
        <v>87</v>
      </c>
      <c r="AY150" s="17" t="s">
        <v>133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21</v>
      </c>
      <c r="BK150" s="144">
        <f>ROUND(I150*H150,2)</f>
        <v>0</v>
      </c>
      <c r="BL150" s="17" t="s">
        <v>140</v>
      </c>
      <c r="BM150" s="143" t="s">
        <v>1088</v>
      </c>
    </row>
    <row r="151" spans="2:65" s="1" customFormat="1" ht="29.25">
      <c r="B151" s="32"/>
      <c r="D151" s="145" t="s">
        <v>142</v>
      </c>
      <c r="F151" s="146" t="s">
        <v>512</v>
      </c>
      <c r="I151" s="147"/>
      <c r="L151" s="32"/>
      <c r="M151" s="148"/>
      <c r="T151" s="56"/>
      <c r="AT151" s="17" t="s">
        <v>142</v>
      </c>
      <c r="AU151" s="17" t="s">
        <v>87</v>
      </c>
    </row>
    <row r="152" spans="2:65" s="13" customFormat="1" ht="11.25">
      <c r="B152" s="155"/>
      <c r="D152" s="145" t="s">
        <v>144</v>
      </c>
      <c r="E152" s="156" t="s">
        <v>1</v>
      </c>
      <c r="F152" s="157" t="s">
        <v>1085</v>
      </c>
      <c r="H152" s="158">
        <v>1562</v>
      </c>
      <c r="I152" s="159"/>
      <c r="L152" s="155"/>
      <c r="M152" s="160"/>
      <c r="T152" s="161"/>
      <c r="AT152" s="156" t="s">
        <v>144</v>
      </c>
      <c r="AU152" s="156" t="s">
        <v>87</v>
      </c>
      <c r="AV152" s="13" t="s">
        <v>87</v>
      </c>
      <c r="AW152" s="13" t="s">
        <v>35</v>
      </c>
      <c r="AX152" s="13" t="s">
        <v>21</v>
      </c>
      <c r="AY152" s="156" t="s">
        <v>133</v>
      </c>
    </row>
    <row r="153" spans="2:65" s="1" customFormat="1" ht="24.2" customHeight="1">
      <c r="B153" s="32"/>
      <c r="C153" s="132" t="s">
        <v>183</v>
      </c>
      <c r="D153" s="132" t="s">
        <v>135</v>
      </c>
      <c r="E153" s="133" t="s">
        <v>528</v>
      </c>
      <c r="F153" s="134" t="s">
        <v>529</v>
      </c>
      <c r="G153" s="135" t="s">
        <v>138</v>
      </c>
      <c r="H153" s="136">
        <v>1562</v>
      </c>
      <c r="I153" s="137"/>
      <c r="J153" s="138">
        <f>ROUND(I153*H153,2)</f>
        <v>0</v>
      </c>
      <c r="K153" s="134" t="s">
        <v>139</v>
      </c>
      <c r="L153" s="32"/>
      <c r="M153" s="139" t="s">
        <v>1</v>
      </c>
      <c r="N153" s="140" t="s">
        <v>43</v>
      </c>
      <c r="P153" s="141">
        <f>O153*H153</f>
        <v>0</v>
      </c>
      <c r="Q153" s="141">
        <v>3.4000000000000002E-4</v>
      </c>
      <c r="R153" s="141">
        <f>Q153*H153</f>
        <v>0.53108</v>
      </c>
      <c r="S153" s="141">
        <v>0</v>
      </c>
      <c r="T153" s="142">
        <f>S153*H153</f>
        <v>0</v>
      </c>
      <c r="AR153" s="143" t="s">
        <v>140</v>
      </c>
      <c r="AT153" s="143" t="s">
        <v>135</v>
      </c>
      <c r="AU153" s="143" t="s">
        <v>87</v>
      </c>
      <c r="AY153" s="17" t="s">
        <v>133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21</v>
      </c>
      <c r="BK153" s="144">
        <f>ROUND(I153*H153,2)</f>
        <v>0</v>
      </c>
      <c r="BL153" s="17" t="s">
        <v>140</v>
      </c>
      <c r="BM153" s="143" t="s">
        <v>1089</v>
      </c>
    </row>
    <row r="154" spans="2:65" s="1" customFormat="1" ht="11.25">
      <c r="B154" s="32"/>
      <c r="D154" s="145" t="s">
        <v>142</v>
      </c>
      <c r="F154" s="146" t="s">
        <v>531</v>
      </c>
      <c r="I154" s="147"/>
      <c r="L154" s="32"/>
      <c r="M154" s="148"/>
      <c r="T154" s="56"/>
      <c r="AT154" s="17" t="s">
        <v>142</v>
      </c>
      <c r="AU154" s="17" t="s">
        <v>87</v>
      </c>
    </row>
    <row r="155" spans="2:65" s="13" customFormat="1" ht="11.25">
      <c r="B155" s="155"/>
      <c r="D155" s="145" t="s">
        <v>144</v>
      </c>
      <c r="E155" s="156" t="s">
        <v>1</v>
      </c>
      <c r="F155" s="157" t="s">
        <v>1090</v>
      </c>
      <c r="H155" s="158">
        <v>1562</v>
      </c>
      <c r="I155" s="159"/>
      <c r="L155" s="155"/>
      <c r="M155" s="160"/>
      <c r="T155" s="161"/>
      <c r="AT155" s="156" t="s">
        <v>144</v>
      </c>
      <c r="AU155" s="156" t="s">
        <v>87</v>
      </c>
      <c r="AV155" s="13" t="s">
        <v>87</v>
      </c>
      <c r="AW155" s="13" t="s">
        <v>35</v>
      </c>
      <c r="AX155" s="13" t="s">
        <v>21</v>
      </c>
      <c r="AY155" s="156" t="s">
        <v>133</v>
      </c>
    </row>
    <row r="156" spans="2:65" s="1" customFormat="1" ht="24.2" customHeight="1">
      <c r="B156" s="32"/>
      <c r="C156" s="132" t="s">
        <v>190</v>
      </c>
      <c r="D156" s="132" t="s">
        <v>135</v>
      </c>
      <c r="E156" s="133" t="s">
        <v>533</v>
      </c>
      <c r="F156" s="134" t="s">
        <v>534</v>
      </c>
      <c r="G156" s="135" t="s">
        <v>138</v>
      </c>
      <c r="H156" s="136">
        <v>3124</v>
      </c>
      <c r="I156" s="137"/>
      <c r="J156" s="138">
        <f>ROUND(I156*H156,2)</f>
        <v>0</v>
      </c>
      <c r="K156" s="134" t="s">
        <v>139</v>
      </c>
      <c r="L156" s="32"/>
      <c r="M156" s="139" t="s">
        <v>1</v>
      </c>
      <c r="N156" s="140" t="s">
        <v>43</v>
      </c>
      <c r="P156" s="141">
        <f>O156*H156</f>
        <v>0</v>
      </c>
      <c r="Q156" s="141">
        <v>3.1E-4</v>
      </c>
      <c r="R156" s="141">
        <f>Q156*H156</f>
        <v>0.96843999999999997</v>
      </c>
      <c r="S156" s="141">
        <v>0</v>
      </c>
      <c r="T156" s="142">
        <f>S156*H156</f>
        <v>0</v>
      </c>
      <c r="AR156" s="143" t="s">
        <v>140</v>
      </c>
      <c r="AT156" s="143" t="s">
        <v>135</v>
      </c>
      <c r="AU156" s="143" t="s">
        <v>87</v>
      </c>
      <c r="AY156" s="17" t="s">
        <v>133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21</v>
      </c>
      <c r="BK156" s="144">
        <f>ROUND(I156*H156,2)</f>
        <v>0</v>
      </c>
      <c r="BL156" s="17" t="s">
        <v>140</v>
      </c>
      <c r="BM156" s="143" t="s">
        <v>1091</v>
      </c>
    </row>
    <row r="157" spans="2:65" s="1" customFormat="1" ht="19.5">
      <c r="B157" s="32"/>
      <c r="D157" s="145" t="s">
        <v>142</v>
      </c>
      <c r="F157" s="146" t="s">
        <v>536</v>
      </c>
      <c r="I157" s="147"/>
      <c r="L157" s="32"/>
      <c r="M157" s="148"/>
      <c r="T157" s="56"/>
      <c r="AT157" s="17" t="s">
        <v>142</v>
      </c>
      <c r="AU157" s="17" t="s">
        <v>87</v>
      </c>
    </row>
    <row r="158" spans="2:65" s="13" customFormat="1" ht="11.25">
      <c r="B158" s="155"/>
      <c r="D158" s="145" t="s">
        <v>144</v>
      </c>
      <c r="E158" s="156" t="s">
        <v>1</v>
      </c>
      <c r="F158" s="157" t="s">
        <v>1092</v>
      </c>
      <c r="H158" s="158">
        <v>3124</v>
      </c>
      <c r="I158" s="159"/>
      <c r="L158" s="155"/>
      <c r="M158" s="160"/>
      <c r="T158" s="161"/>
      <c r="AT158" s="156" t="s">
        <v>144</v>
      </c>
      <c r="AU158" s="156" t="s">
        <v>87</v>
      </c>
      <c r="AV158" s="13" t="s">
        <v>87</v>
      </c>
      <c r="AW158" s="13" t="s">
        <v>35</v>
      </c>
      <c r="AX158" s="13" t="s">
        <v>21</v>
      </c>
      <c r="AY158" s="156" t="s">
        <v>133</v>
      </c>
    </row>
    <row r="159" spans="2:65" s="1" customFormat="1" ht="33" customHeight="1">
      <c r="B159" s="32"/>
      <c r="C159" s="132" t="s">
        <v>25</v>
      </c>
      <c r="D159" s="132" t="s">
        <v>135</v>
      </c>
      <c r="E159" s="133" t="s">
        <v>539</v>
      </c>
      <c r="F159" s="134" t="s">
        <v>540</v>
      </c>
      <c r="G159" s="135" t="s">
        <v>138</v>
      </c>
      <c r="H159" s="136">
        <v>1562</v>
      </c>
      <c r="I159" s="137"/>
      <c r="J159" s="138">
        <f>ROUND(I159*H159,2)</f>
        <v>0</v>
      </c>
      <c r="K159" s="134" t="s">
        <v>139</v>
      </c>
      <c r="L159" s="32"/>
      <c r="M159" s="139" t="s">
        <v>1</v>
      </c>
      <c r="N159" s="140" t="s">
        <v>43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140</v>
      </c>
      <c r="AT159" s="143" t="s">
        <v>135</v>
      </c>
      <c r="AU159" s="143" t="s">
        <v>87</v>
      </c>
      <c r="AY159" s="17" t="s">
        <v>133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21</v>
      </c>
      <c r="BK159" s="144">
        <f>ROUND(I159*H159,2)</f>
        <v>0</v>
      </c>
      <c r="BL159" s="17" t="s">
        <v>140</v>
      </c>
      <c r="BM159" s="143" t="s">
        <v>1093</v>
      </c>
    </row>
    <row r="160" spans="2:65" s="1" customFormat="1" ht="29.25">
      <c r="B160" s="32"/>
      <c r="D160" s="145" t="s">
        <v>142</v>
      </c>
      <c r="F160" s="146" t="s">
        <v>542</v>
      </c>
      <c r="I160" s="147"/>
      <c r="L160" s="32"/>
      <c r="M160" s="148"/>
      <c r="T160" s="56"/>
      <c r="AT160" s="17" t="s">
        <v>142</v>
      </c>
      <c r="AU160" s="17" t="s">
        <v>87</v>
      </c>
    </row>
    <row r="161" spans="2:65" s="13" customFormat="1" ht="11.25">
      <c r="B161" s="155"/>
      <c r="D161" s="145" t="s">
        <v>144</v>
      </c>
      <c r="E161" s="156" t="s">
        <v>1</v>
      </c>
      <c r="F161" s="157" t="s">
        <v>1094</v>
      </c>
      <c r="H161" s="158">
        <v>1482</v>
      </c>
      <c r="I161" s="159"/>
      <c r="L161" s="155"/>
      <c r="M161" s="160"/>
      <c r="T161" s="161"/>
      <c r="AT161" s="156" t="s">
        <v>144</v>
      </c>
      <c r="AU161" s="156" t="s">
        <v>87</v>
      </c>
      <c r="AV161" s="13" t="s">
        <v>87</v>
      </c>
      <c r="AW161" s="13" t="s">
        <v>35</v>
      </c>
      <c r="AX161" s="13" t="s">
        <v>78</v>
      </c>
      <c r="AY161" s="156" t="s">
        <v>133</v>
      </c>
    </row>
    <row r="162" spans="2:65" s="13" customFormat="1" ht="11.25">
      <c r="B162" s="155"/>
      <c r="D162" s="145" t="s">
        <v>144</v>
      </c>
      <c r="E162" s="156" t="s">
        <v>1</v>
      </c>
      <c r="F162" s="157" t="s">
        <v>1095</v>
      </c>
      <c r="H162" s="158">
        <v>80</v>
      </c>
      <c r="I162" s="159"/>
      <c r="L162" s="155"/>
      <c r="M162" s="160"/>
      <c r="T162" s="161"/>
      <c r="AT162" s="156" t="s">
        <v>144</v>
      </c>
      <c r="AU162" s="156" t="s">
        <v>87</v>
      </c>
      <c r="AV162" s="13" t="s">
        <v>87</v>
      </c>
      <c r="AW162" s="13" t="s">
        <v>35</v>
      </c>
      <c r="AX162" s="13" t="s">
        <v>78</v>
      </c>
      <c r="AY162" s="156" t="s">
        <v>133</v>
      </c>
    </row>
    <row r="163" spans="2:65" s="14" customFormat="1" ht="11.25">
      <c r="B163" s="162"/>
      <c r="D163" s="145" t="s">
        <v>144</v>
      </c>
      <c r="E163" s="163" t="s">
        <v>1</v>
      </c>
      <c r="F163" s="164" t="s">
        <v>203</v>
      </c>
      <c r="H163" s="165">
        <v>1562</v>
      </c>
      <c r="I163" s="166"/>
      <c r="L163" s="162"/>
      <c r="M163" s="167"/>
      <c r="T163" s="168"/>
      <c r="AT163" s="163" t="s">
        <v>144</v>
      </c>
      <c r="AU163" s="163" t="s">
        <v>87</v>
      </c>
      <c r="AV163" s="14" t="s">
        <v>140</v>
      </c>
      <c r="AW163" s="14" t="s">
        <v>35</v>
      </c>
      <c r="AX163" s="14" t="s">
        <v>21</v>
      </c>
      <c r="AY163" s="163" t="s">
        <v>133</v>
      </c>
    </row>
    <row r="164" spans="2:65" s="1" customFormat="1" ht="24.2" customHeight="1">
      <c r="B164" s="32"/>
      <c r="C164" s="132" t="s">
        <v>204</v>
      </c>
      <c r="D164" s="132" t="s">
        <v>135</v>
      </c>
      <c r="E164" s="133" t="s">
        <v>545</v>
      </c>
      <c r="F164" s="134" t="s">
        <v>546</v>
      </c>
      <c r="G164" s="135" t="s">
        <v>138</v>
      </c>
      <c r="H164" s="136">
        <v>1562</v>
      </c>
      <c r="I164" s="137"/>
      <c r="J164" s="138">
        <f>ROUND(I164*H164,2)</f>
        <v>0</v>
      </c>
      <c r="K164" s="134" t="s">
        <v>139</v>
      </c>
      <c r="L164" s="32"/>
      <c r="M164" s="139" t="s">
        <v>1</v>
      </c>
      <c r="N164" s="140" t="s">
        <v>43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140</v>
      </c>
      <c r="AT164" s="143" t="s">
        <v>135</v>
      </c>
      <c r="AU164" s="143" t="s">
        <v>87</v>
      </c>
      <c r="AY164" s="17" t="s">
        <v>133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21</v>
      </c>
      <c r="BK164" s="144">
        <f>ROUND(I164*H164,2)</f>
        <v>0</v>
      </c>
      <c r="BL164" s="17" t="s">
        <v>140</v>
      </c>
      <c r="BM164" s="143" t="s">
        <v>1096</v>
      </c>
    </row>
    <row r="165" spans="2:65" s="1" customFormat="1" ht="29.25">
      <c r="B165" s="32"/>
      <c r="D165" s="145" t="s">
        <v>142</v>
      </c>
      <c r="F165" s="146" t="s">
        <v>548</v>
      </c>
      <c r="I165" s="147"/>
      <c r="L165" s="32"/>
      <c r="M165" s="148"/>
      <c r="T165" s="56"/>
      <c r="AT165" s="17" t="s">
        <v>142</v>
      </c>
      <c r="AU165" s="17" t="s">
        <v>87</v>
      </c>
    </row>
    <row r="166" spans="2:65" s="13" customFormat="1" ht="11.25">
      <c r="B166" s="155"/>
      <c r="D166" s="145" t="s">
        <v>144</v>
      </c>
      <c r="E166" s="156" t="s">
        <v>1</v>
      </c>
      <c r="F166" s="157" t="s">
        <v>1085</v>
      </c>
      <c r="H166" s="158">
        <v>1562</v>
      </c>
      <c r="I166" s="159"/>
      <c r="L166" s="155"/>
      <c r="M166" s="160"/>
      <c r="T166" s="161"/>
      <c r="AT166" s="156" t="s">
        <v>144</v>
      </c>
      <c r="AU166" s="156" t="s">
        <v>87</v>
      </c>
      <c r="AV166" s="13" t="s">
        <v>87</v>
      </c>
      <c r="AW166" s="13" t="s">
        <v>35</v>
      </c>
      <c r="AX166" s="13" t="s">
        <v>21</v>
      </c>
      <c r="AY166" s="156" t="s">
        <v>133</v>
      </c>
    </row>
    <row r="167" spans="2:65" s="11" customFormat="1" ht="22.9" customHeight="1">
      <c r="B167" s="120"/>
      <c r="D167" s="121" t="s">
        <v>77</v>
      </c>
      <c r="E167" s="130" t="s">
        <v>190</v>
      </c>
      <c r="F167" s="130" t="s">
        <v>704</v>
      </c>
      <c r="I167" s="123"/>
      <c r="J167" s="131">
        <f>BK167</f>
        <v>0</v>
      </c>
      <c r="L167" s="120"/>
      <c r="M167" s="125"/>
      <c r="P167" s="126">
        <f>SUM(P168:P191)</f>
        <v>0</v>
      </c>
      <c r="R167" s="126">
        <f>SUM(R168:R191)</f>
        <v>0.36063624900000002</v>
      </c>
      <c r="T167" s="127">
        <f>SUM(T168:T191)</f>
        <v>0</v>
      </c>
      <c r="AR167" s="121" t="s">
        <v>21</v>
      </c>
      <c r="AT167" s="128" t="s">
        <v>77</v>
      </c>
      <c r="AU167" s="128" t="s">
        <v>21</v>
      </c>
      <c r="AY167" s="121" t="s">
        <v>133</v>
      </c>
      <c r="BK167" s="129">
        <f>SUM(BK168:BK191)</f>
        <v>0</v>
      </c>
    </row>
    <row r="168" spans="2:65" s="1" customFormat="1" ht="24.2" customHeight="1">
      <c r="B168" s="32"/>
      <c r="C168" s="132" t="s">
        <v>213</v>
      </c>
      <c r="D168" s="132" t="s">
        <v>135</v>
      </c>
      <c r="E168" s="133" t="s">
        <v>1097</v>
      </c>
      <c r="F168" s="134" t="s">
        <v>1098</v>
      </c>
      <c r="G168" s="135" t="s">
        <v>138</v>
      </c>
      <c r="H168" s="136">
        <v>126.4</v>
      </c>
      <c r="I168" s="137"/>
      <c r="J168" s="138">
        <f>ROUND(I168*H168,2)</f>
        <v>0</v>
      </c>
      <c r="K168" s="134" t="s">
        <v>139</v>
      </c>
      <c r="L168" s="32"/>
      <c r="M168" s="139" t="s">
        <v>1</v>
      </c>
      <c r="N168" s="140" t="s">
        <v>43</v>
      </c>
      <c r="P168" s="141">
        <f>O168*H168</f>
        <v>0</v>
      </c>
      <c r="Q168" s="141">
        <v>1.1999999999999999E-3</v>
      </c>
      <c r="R168" s="141">
        <f>Q168*H168</f>
        <v>0.15167999999999998</v>
      </c>
      <c r="S168" s="141">
        <v>0</v>
      </c>
      <c r="T168" s="142">
        <f>S168*H168</f>
        <v>0</v>
      </c>
      <c r="AR168" s="143" t="s">
        <v>140</v>
      </c>
      <c r="AT168" s="143" t="s">
        <v>135</v>
      </c>
      <c r="AU168" s="143" t="s">
        <v>87</v>
      </c>
      <c r="AY168" s="17" t="s">
        <v>133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21</v>
      </c>
      <c r="BK168" s="144">
        <f>ROUND(I168*H168,2)</f>
        <v>0</v>
      </c>
      <c r="BL168" s="17" t="s">
        <v>140</v>
      </c>
      <c r="BM168" s="143" t="s">
        <v>1099</v>
      </c>
    </row>
    <row r="169" spans="2:65" s="1" customFormat="1" ht="19.5">
      <c r="B169" s="32"/>
      <c r="D169" s="145" t="s">
        <v>142</v>
      </c>
      <c r="F169" s="146" t="s">
        <v>1100</v>
      </c>
      <c r="I169" s="147"/>
      <c r="L169" s="32"/>
      <c r="M169" s="148"/>
      <c r="T169" s="56"/>
      <c r="AT169" s="17" t="s">
        <v>142</v>
      </c>
      <c r="AU169" s="17" t="s">
        <v>87</v>
      </c>
    </row>
    <row r="170" spans="2:65" s="12" customFormat="1" ht="11.25">
      <c r="B170" s="149"/>
      <c r="D170" s="145" t="s">
        <v>144</v>
      </c>
      <c r="E170" s="150" t="s">
        <v>1</v>
      </c>
      <c r="F170" s="151" t="s">
        <v>840</v>
      </c>
      <c r="H170" s="150" t="s">
        <v>1</v>
      </c>
      <c r="I170" s="152"/>
      <c r="L170" s="149"/>
      <c r="M170" s="153"/>
      <c r="T170" s="154"/>
      <c r="AT170" s="150" t="s">
        <v>144</v>
      </c>
      <c r="AU170" s="150" t="s">
        <v>87</v>
      </c>
      <c r="AV170" s="12" t="s">
        <v>21</v>
      </c>
      <c r="AW170" s="12" t="s">
        <v>35</v>
      </c>
      <c r="AX170" s="12" t="s">
        <v>78</v>
      </c>
      <c r="AY170" s="150" t="s">
        <v>133</v>
      </c>
    </row>
    <row r="171" spans="2:65" s="13" customFormat="1" ht="11.25">
      <c r="B171" s="155"/>
      <c r="D171" s="145" t="s">
        <v>144</v>
      </c>
      <c r="E171" s="156" t="s">
        <v>1</v>
      </c>
      <c r="F171" s="157" t="s">
        <v>1101</v>
      </c>
      <c r="H171" s="158">
        <v>126.4</v>
      </c>
      <c r="I171" s="159"/>
      <c r="L171" s="155"/>
      <c r="M171" s="160"/>
      <c r="T171" s="161"/>
      <c r="AT171" s="156" t="s">
        <v>144</v>
      </c>
      <c r="AU171" s="156" t="s">
        <v>87</v>
      </c>
      <c r="AV171" s="13" t="s">
        <v>87</v>
      </c>
      <c r="AW171" s="13" t="s">
        <v>35</v>
      </c>
      <c r="AX171" s="13" t="s">
        <v>21</v>
      </c>
      <c r="AY171" s="156" t="s">
        <v>133</v>
      </c>
    </row>
    <row r="172" spans="2:65" s="1" customFormat="1" ht="24.2" customHeight="1">
      <c r="B172" s="32"/>
      <c r="C172" s="132" t="s">
        <v>220</v>
      </c>
      <c r="D172" s="132" t="s">
        <v>135</v>
      </c>
      <c r="E172" s="133" t="s">
        <v>1102</v>
      </c>
      <c r="F172" s="134" t="s">
        <v>1103</v>
      </c>
      <c r="G172" s="135" t="s">
        <v>138</v>
      </c>
      <c r="H172" s="136">
        <v>126.4</v>
      </c>
      <c r="I172" s="137"/>
      <c r="J172" s="138">
        <f>ROUND(I172*H172,2)</f>
        <v>0</v>
      </c>
      <c r="K172" s="134" t="s">
        <v>139</v>
      </c>
      <c r="L172" s="32"/>
      <c r="M172" s="139" t="s">
        <v>1</v>
      </c>
      <c r="N172" s="140" t="s">
        <v>43</v>
      </c>
      <c r="P172" s="141">
        <f>O172*H172</f>
        <v>0</v>
      </c>
      <c r="Q172" s="141">
        <v>1.6000000000000001E-3</v>
      </c>
      <c r="R172" s="141">
        <f>Q172*H172</f>
        <v>0.20224000000000003</v>
      </c>
      <c r="S172" s="141">
        <v>0</v>
      </c>
      <c r="T172" s="142">
        <f>S172*H172</f>
        <v>0</v>
      </c>
      <c r="AR172" s="143" t="s">
        <v>140</v>
      </c>
      <c r="AT172" s="143" t="s">
        <v>135</v>
      </c>
      <c r="AU172" s="143" t="s">
        <v>87</v>
      </c>
      <c r="AY172" s="17" t="s">
        <v>133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21</v>
      </c>
      <c r="BK172" s="144">
        <f>ROUND(I172*H172,2)</f>
        <v>0</v>
      </c>
      <c r="BL172" s="17" t="s">
        <v>140</v>
      </c>
      <c r="BM172" s="143" t="s">
        <v>1104</v>
      </c>
    </row>
    <row r="173" spans="2:65" s="1" customFormat="1" ht="19.5">
      <c r="B173" s="32"/>
      <c r="D173" s="145" t="s">
        <v>142</v>
      </c>
      <c r="F173" s="146" t="s">
        <v>1105</v>
      </c>
      <c r="I173" s="147"/>
      <c r="L173" s="32"/>
      <c r="M173" s="148"/>
      <c r="T173" s="56"/>
      <c r="AT173" s="17" t="s">
        <v>142</v>
      </c>
      <c r="AU173" s="17" t="s">
        <v>87</v>
      </c>
    </row>
    <row r="174" spans="2:65" s="12" customFormat="1" ht="11.25">
      <c r="B174" s="149"/>
      <c r="D174" s="145" t="s">
        <v>144</v>
      </c>
      <c r="E174" s="150" t="s">
        <v>1</v>
      </c>
      <c r="F174" s="151" t="s">
        <v>840</v>
      </c>
      <c r="H174" s="150" t="s">
        <v>1</v>
      </c>
      <c r="I174" s="152"/>
      <c r="L174" s="149"/>
      <c r="M174" s="153"/>
      <c r="T174" s="154"/>
      <c r="AT174" s="150" t="s">
        <v>144</v>
      </c>
      <c r="AU174" s="150" t="s">
        <v>87</v>
      </c>
      <c r="AV174" s="12" t="s">
        <v>21</v>
      </c>
      <c r="AW174" s="12" t="s">
        <v>35</v>
      </c>
      <c r="AX174" s="12" t="s">
        <v>78</v>
      </c>
      <c r="AY174" s="150" t="s">
        <v>133</v>
      </c>
    </row>
    <row r="175" spans="2:65" s="13" customFormat="1" ht="11.25">
      <c r="B175" s="155"/>
      <c r="D175" s="145" t="s">
        <v>144</v>
      </c>
      <c r="E175" s="156" t="s">
        <v>1</v>
      </c>
      <c r="F175" s="157" t="s">
        <v>1101</v>
      </c>
      <c r="H175" s="158">
        <v>126.4</v>
      </c>
      <c r="I175" s="159"/>
      <c r="L175" s="155"/>
      <c r="M175" s="160"/>
      <c r="T175" s="161"/>
      <c r="AT175" s="156" t="s">
        <v>144</v>
      </c>
      <c r="AU175" s="156" t="s">
        <v>87</v>
      </c>
      <c r="AV175" s="13" t="s">
        <v>87</v>
      </c>
      <c r="AW175" s="13" t="s">
        <v>35</v>
      </c>
      <c r="AX175" s="13" t="s">
        <v>21</v>
      </c>
      <c r="AY175" s="156" t="s">
        <v>133</v>
      </c>
    </row>
    <row r="176" spans="2:65" s="1" customFormat="1" ht="16.5" customHeight="1">
      <c r="B176" s="32"/>
      <c r="C176" s="132" t="s">
        <v>227</v>
      </c>
      <c r="D176" s="132" t="s">
        <v>135</v>
      </c>
      <c r="E176" s="133" t="s">
        <v>843</v>
      </c>
      <c r="F176" s="134" t="s">
        <v>844</v>
      </c>
      <c r="G176" s="135" t="s">
        <v>138</v>
      </c>
      <c r="H176" s="136">
        <v>126.4</v>
      </c>
      <c r="I176" s="137"/>
      <c r="J176" s="138">
        <f>ROUND(I176*H176,2)</f>
        <v>0</v>
      </c>
      <c r="K176" s="134" t="s">
        <v>139</v>
      </c>
      <c r="L176" s="32"/>
      <c r="M176" s="139" t="s">
        <v>1</v>
      </c>
      <c r="N176" s="140" t="s">
        <v>43</v>
      </c>
      <c r="P176" s="141">
        <f>O176*H176</f>
        <v>0</v>
      </c>
      <c r="Q176" s="141">
        <v>1.22E-5</v>
      </c>
      <c r="R176" s="141">
        <f>Q176*H176</f>
        <v>1.5420800000000001E-3</v>
      </c>
      <c r="S176" s="141">
        <v>0</v>
      </c>
      <c r="T176" s="142">
        <f>S176*H176</f>
        <v>0</v>
      </c>
      <c r="AR176" s="143" t="s">
        <v>140</v>
      </c>
      <c r="AT176" s="143" t="s">
        <v>135</v>
      </c>
      <c r="AU176" s="143" t="s">
        <v>87</v>
      </c>
      <c r="AY176" s="17" t="s">
        <v>133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21</v>
      </c>
      <c r="BK176" s="144">
        <f>ROUND(I176*H176,2)</f>
        <v>0</v>
      </c>
      <c r="BL176" s="17" t="s">
        <v>140</v>
      </c>
      <c r="BM176" s="143" t="s">
        <v>1106</v>
      </c>
    </row>
    <row r="177" spans="2:65" s="1" customFormat="1" ht="19.5">
      <c r="B177" s="32"/>
      <c r="D177" s="145" t="s">
        <v>142</v>
      </c>
      <c r="F177" s="146" t="s">
        <v>846</v>
      </c>
      <c r="I177" s="147"/>
      <c r="L177" s="32"/>
      <c r="M177" s="148"/>
      <c r="T177" s="56"/>
      <c r="AT177" s="17" t="s">
        <v>142</v>
      </c>
      <c r="AU177" s="17" t="s">
        <v>87</v>
      </c>
    </row>
    <row r="178" spans="2:65" s="12" customFormat="1" ht="11.25">
      <c r="B178" s="149"/>
      <c r="D178" s="145" t="s">
        <v>144</v>
      </c>
      <c r="E178" s="150" t="s">
        <v>1</v>
      </c>
      <c r="F178" s="151" t="s">
        <v>840</v>
      </c>
      <c r="H178" s="150" t="s">
        <v>1</v>
      </c>
      <c r="I178" s="152"/>
      <c r="L178" s="149"/>
      <c r="M178" s="153"/>
      <c r="T178" s="154"/>
      <c r="AT178" s="150" t="s">
        <v>144</v>
      </c>
      <c r="AU178" s="150" t="s">
        <v>87</v>
      </c>
      <c r="AV178" s="12" t="s">
        <v>21</v>
      </c>
      <c r="AW178" s="12" t="s">
        <v>35</v>
      </c>
      <c r="AX178" s="12" t="s">
        <v>78</v>
      </c>
      <c r="AY178" s="150" t="s">
        <v>133</v>
      </c>
    </row>
    <row r="179" spans="2:65" s="13" customFormat="1" ht="11.25">
      <c r="B179" s="155"/>
      <c r="D179" s="145" t="s">
        <v>144</v>
      </c>
      <c r="E179" s="156" t="s">
        <v>1</v>
      </c>
      <c r="F179" s="157" t="s">
        <v>1101</v>
      </c>
      <c r="H179" s="158">
        <v>126.4</v>
      </c>
      <c r="I179" s="159"/>
      <c r="L179" s="155"/>
      <c r="M179" s="160"/>
      <c r="T179" s="161"/>
      <c r="AT179" s="156" t="s">
        <v>144</v>
      </c>
      <c r="AU179" s="156" t="s">
        <v>87</v>
      </c>
      <c r="AV179" s="13" t="s">
        <v>87</v>
      </c>
      <c r="AW179" s="13" t="s">
        <v>35</v>
      </c>
      <c r="AX179" s="13" t="s">
        <v>21</v>
      </c>
      <c r="AY179" s="156" t="s">
        <v>133</v>
      </c>
    </row>
    <row r="180" spans="2:65" s="1" customFormat="1" ht="24.2" customHeight="1">
      <c r="B180" s="32"/>
      <c r="C180" s="132" t="s">
        <v>8</v>
      </c>
      <c r="D180" s="132" t="s">
        <v>135</v>
      </c>
      <c r="E180" s="133" t="s">
        <v>882</v>
      </c>
      <c r="F180" s="134" t="s">
        <v>883</v>
      </c>
      <c r="G180" s="135" t="s">
        <v>198</v>
      </c>
      <c r="H180" s="136">
        <v>23.1</v>
      </c>
      <c r="I180" s="137"/>
      <c r="J180" s="138">
        <f>ROUND(I180*H180,2)</f>
        <v>0</v>
      </c>
      <c r="K180" s="134" t="s">
        <v>139</v>
      </c>
      <c r="L180" s="32"/>
      <c r="M180" s="139" t="s">
        <v>1</v>
      </c>
      <c r="N180" s="140" t="s">
        <v>43</v>
      </c>
      <c r="P180" s="141">
        <f>O180*H180</f>
        <v>0</v>
      </c>
      <c r="Q180" s="141">
        <v>1.4950000000000001E-6</v>
      </c>
      <c r="R180" s="141">
        <f>Q180*H180</f>
        <v>3.4534500000000006E-5</v>
      </c>
      <c r="S180" s="141">
        <v>0</v>
      </c>
      <c r="T180" s="142">
        <f>S180*H180</f>
        <v>0</v>
      </c>
      <c r="AR180" s="143" t="s">
        <v>140</v>
      </c>
      <c r="AT180" s="143" t="s">
        <v>135</v>
      </c>
      <c r="AU180" s="143" t="s">
        <v>87</v>
      </c>
      <c r="AY180" s="17" t="s">
        <v>133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21</v>
      </c>
      <c r="BK180" s="144">
        <f>ROUND(I180*H180,2)</f>
        <v>0</v>
      </c>
      <c r="BL180" s="17" t="s">
        <v>140</v>
      </c>
      <c r="BM180" s="143" t="s">
        <v>1107</v>
      </c>
    </row>
    <row r="181" spans="2:65" s="1" customFormat="1" ht="19.5">
      <c r="B181" s="32"/>
      <c r="D181" s="145" t="s">
        <v>142</v>
      </c>
      <c r="F181" s="146" t="s">
        <v>885</v>
      </c>
      <c r="I181" s="147"/>
      <c r="L181" s="32"/>
      <c r="M181" s="148"/>
      <c r="T181" s="56"/>
      <c r="AT181" s="17" t="s">
        <v>142</v>
      </c>
      <c r="AU181" s="17" t="s">
        <v>87</v>
      </c>
    </row>
    <row r="182" spans="2:65" s="12" customFormat="1" ht="11.25">
      <c r="B182" s="149"/>
      <c r="D182" s="145" t="s">
        <v>144</v>
      </c>
      <c r="E182" s="150" t="s">
        <v>1</v>
      </c>
      <c r="F182" s="151" t="s">
        <v>886</v>
      </c>
      <c r="H182" s="150" t="s">
        <v>1</v>
      </c>
      <c r="I182" s="152"/>
      <c r="L182" s="149"/>
      <c r="M182" s="153"/>
      <c r="T182" s="154"/>
      <c r="AT182" s="150" t="s">
        <v>144</v>
      </c>
      <c r="AU182" s="150" t="s">
        <v>87</v>
      </c>
      <c r="AV182" s="12" t="s">
        <v>21</v>
      </c>
      <c r="AW182" s="12" t="s">
        <v>35</v>
      </c>
      <c r="AX182" s="12" t="s">
        <v>78</v>
      </c>
      <c r="AY182" s="150" t="s">
        <v>133</v>
      </c>
    </row>
    <row r="183" spans="2:65" s="13" customFormat="1" ht="11.25">
      <c r="B183" s="155"/>
      <c r="D183" s="145" t="s">
        <v>144</v>
      </c>
      <c r="E183" s="156" t="s">
        <v>1</v>
      </c>
      <c r="F183" s="157" t="s">
        <v>1108</v>
      </c>
      <c r="H183" s="158">
        <v>23.1</v>
      </c>
      <c r="I183" s="159"/>
      <c r="L183" s="155"/>
      <c r="M183" s="160"/>
      <c r="T183" s="161"/>
      <c r="AT183" s="156" t="s">
        <v>144</v>
      </c>
      <c r="AU183" s="156" t="s">
        <v>87</v>
      </c>
      <c r="AV183" s="13" t="s">
        <v>87</v>
      </c>
      <c r="AW183" s="13" t="s">
        <v>35</v>
      </c>
      <c r="AX183" s="13" t="s">
        <v>21</v>
      </c>
      <c r="AY183" s="156" t="s">
        <v>133</v>
      </c>
    </row>
    <row r="184" spans="2:65" s="1" customFormat="1" ht="24.2" customHeight="1">
      <c r="B184" s="32"/>
      <c r="C184" s="132" t="s">
        <v>241</v>
      </c>
      <c r="D184" s="132" t="s">
        <v>135</v>
      </c>
      <c r="E184" s="133" t="s">
        <v>889</v>
      </c>
      <c r="F184" s="134" t="s">
        <v>890</v>
      </c>
      <c r="G184" s="135" t="s">
        <v>198</v>
      </c>
      <c r="H184" s="136">
        <v>23.1</v>
      </c>
      <c r="I184" s="137"/>
      <c r="J184" s="138">
        <f>ROUND(I184*H184,2)</f>
        <v>0</v>
      </c>
      <c r="K184" s="134" t="s">
        <v>139</v>
      </c>
      <c r="L184" s="32"/>
      <c r="M184" s="139" t="s">
        <v>1</v>
      </c>
      <c r="N184" s="140" t="s">
        <v>43</v>
      </c>
      <c r="P184" s="141">
        <f>O184*H184</f>
        <v>0</v>
      </c>
      <c r="Q184" s="141">
        <v>2.2049999999999999E-4</v>
      </c>
      <c r="R184" s="141">
        <f>Q184*H184</f>
        <v>5.0935500000000005E-3</v>
      </c>
      <c r="S184" s="141">
        <v>0</v>
      </c>
      <c r="T184" s="142">
        <f>S184*H184</f>
        <v>0</v>
      </c>
      <c r="AR184" s="143" t="s">
        <v>140</v>
      </c>
      <c r="AT184" s="143" t="s">
        <v>135</v>
      </c>
      <c r="AU184" s="143" t="s">
        <v>87</v>
      </c>
      <c r="AY184" s="17" t="s">
        <v>133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21</v>
      </c>
      <c r="BK184" s="144">
        <f>ROUND(I184*H184,2)</f>
        <v>0</v>
      </c>
      <c r="BL184" s="17" t="s">
        <v>140</v>
      </c>
      <c r="BM184" s="143" t="s">
        <v>1109</v>
      </c>
    </row>
    <row r="185" spans="2:65" s="1" customFormat="1" ht="39">
      <c r="B185" s="32"/>
      <c r="D185" s="145" t="s">
        <v>142</v>
      </c>
      <c r="F185" s="146" t="s">
        <v>892</v>
      </c>
      <c r="I185" s="147"/>
      <c r="L185" s="32"/>
      <c r="M185" s="148"/>
      <c r="T185" s="56"/>
      <c r="AT185" s="17" t="s">
        <v>142</v>
      </c>
      <c r="AU185" s="17" t="s">
        <v>87</v>
      </c>
    </row>
    <row r="186" spans="2:65" s="12" customFormat="1" ht="11.25">
      <c r="B186" s="149"/>
      <c r="D186" s="145" t="s">
        <v>144</v>
      </c>
      <c r="E186" s="150" t="s">
        <v>1</v>
      </c>
      <c r="F186" s="151" t="s">
        <v>886</v>
      </c>
      <c r="H186" s="150" t="s">
        <v>1</v>
      </c>
      <c r="I186" s="152"/>
      <c r="L186" s="149"/>
      <c r="M186" s="153"/>
      <c r="T186" s="154"/>
      <c r="AT186" s="150" t="s">
        <v>144</v>
      </c>
      <c r="AU186" s="150" t="s">
        <v>87</v>
      </c>
      <c r="AV186" s="12" t="s">
        <v>21</v>
      </c>
      <c r="AW186" s="12" t="s">
        <v>35</v>
      </c>
      <c r="AX186" s="12" t="s">
        <v>78</v>
      </c>
      <c r="AY186" s="150" t="s">
        <v>133</v>
      </c>
    </row>
    <row r="187" spans="2:65" s="13" customFormat="1" ht="11.25">
      <c r="B187" s="155"/>
      <c r="D187" s="145" t="s">
        <v>144</v>
      </c>
      <c r="E187" s="156" t="s">
        <v>1</v>
      </c>
      <c r="F187" s="157" t="s">
        <v>1108</v>
      </c>
      <c r="H187" s="158">
        <v>23.1</v>
      </c>
      <c r="I187" s="159"/>
      <c r="L187" s="155"/>
      <c r="M187" s="160"/>
      <c r="T187" s="161"/>
      <c r="AT187" s="156" t="s">
        <v>144</v>
      </c>
      <c r="AU187" s="156" t="s">
        <v>87</v>
      </c>
      <c r="AV187" s="13" t="s">
        <v>87</v>
      </c>
      <c r="AW187" s="13" t="s">
        <v>35</v>
      </c>
      <c r="AX187" s="13" t="s">
        <v>21</v>
      </c>
      <c r="AY187" s="156" t="s">
        <v>133</v>
      </c>
    </row>
    <row r="188" spans="2:65" s="1" customFormat="1" ht="21.75" customHeight="1">
      <c r="B188" s="32"/>
      <c r="C188" s="132" t="s">
        <v>248</v>
      </c>
      <c r="D188" s="132" t="s">
        <v>135</v>
      </c>
      <c r="E188" s="133" t="s">
        <v>894</v>
      </c>
      <c r="F188" s="134" t="s">
        <v>895</v>
      </c>
      <c r="G188" s="135" t="s">
        <v>198</v>
      </c>
      <c r="H188" s="136">
        <v>23.1</v>
      </c>
      <c r="I188" s="137"/>
      <c r="J188" s="138">
        <f>ROUND(I188*H188,2)</f>
        <v>0</v>
      </c>
      <c r="K188" s="134" t="s">
        <v>139</v>
      </c>
      <c r="L188" s="32"/>
      <c r="M188" s="139" t="s">
        <v>1</v>
      </c>
      <c r="N188" s="140" t="s">
        <v>43</v>
      </c>
      <c r="P188" s="141">
        <f>O188*H188</f>
        <v>0</v>
      </c>
      <c r="Q188" s="141">
        <v>1.995E-6</v>
      </c>
      <c r="R188" s="141">
        <f>Q188*H188</f>
        <v>4.6084500000000002E-5</v>
      </c>
      <c r="S188" s="141">
        <v>0</v>
      </c>
      <c r="T188" s="142">
        <f>S188*H188</f>
        <v>0</v>
      </c>
      <c r="AR188" s="143" t="s">
        <v>140</v>
      </c>
      <c r="AT188" s="143" t="s">
        <v>135</v>
      </c>
      <c r="AU188" s="143" t="s">
        <v>87</v>
      </c>
      <c r="AY188" s="17" t="s">
        <v>133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21</v>
      </c>
      <c r="BK188" s="144">
        <f>ROUND(I188*H188,2)</f>
        <v>0</v>
      </c>
      <c r="BL188" s="17" t="s">
        <v>140</v>
      </c>
      <c r="BM188" s="143" t="s">
        <v>1110</v>
      </c>
    </row>
    <row r="189" spans="2:65" s="1" customFormat="1" ht="19.5">
      <c r="B189" s="32"/>
      <c r="D189" s="145" t="s">
        <v>142</v>
      </c>
      <c r="F189" s="146" t="s">
        <v>897</v>
      </c>
      <c r="I189" s="147"/>
      <c r="L189" s="32"/>
      <c r="M189" s="148"/>
      <c r="T189" s="56"/>
      <c r="AT189" s="17" t="s">
        <v>142</v>
      </c>
      <c r="AU189" s="17" t="s">
        <v>87</v>
      </c>
    </row>
    <row r="190" spans="2:65" s="12" customFormat="1" ht="11.25">
      <c r="B190" s="149"/>
      <c r="D190" s="145" t="s">
        <v>144</v>
      </c>
      <c r="E190" s="150" t="s">
        <v>1</v>
      </c>
      <c r="F190" s="151" t="s">
        <v>886</v>
      </c>
      <c r="H190" s="150" t="s">
        <v>1</v>
      </c>
      <c r="I190" s="152"/>
      <c r="L190" s="149"/>
      <c r="M190" s="153"/>
      <c r="T190" s="154"/>
      <c r="AT190" s="150" t="s">
        <v>144</v>
      </c>
      <c r="AU190" s="150" t="s">
        <v>87</v>
      </c>
      <c r="AV190" s="12" t="s">
        <v>21</v>
      </c>
      <c r="AW190" s="12" t="s">
        <v>35</v>
      </c>
      <c r="AX190" s="12" t="s">
        <v>78</v>
      </c>
      <c r="AY190" s="150" t="s">
        <v>133</v>
      </c>
    </row>
    <row r="191" spans="2:65" s="13" customFormat="1" ht="11.25">
      <c r="B191" s="155"/>
      <c r="D191" s="145" t="s">
        <v>144</v>
      </c>
      <c r="E191" s="156" t="s">
        <v>1</v>
      </c>
      <c r="F191" s="157" t="s">
        <v>1108</v>
      </c>
      <c r="H191" s="158">
        <v>23.1</v>
      </c>
      <c r="I191" s="159"/>
      <c r="L191" s="155"/>
      <c r="M191" s="160"/>
      <c r="T191" s="161"/>
      <c r="AT191" s="156" t="s">
        <v>144</v>
      </c>
      <c r="AU191" s="156" t="s">
        <v>87</v>
      </c>
      <c r="AV191" s="13" t="s">
        <v>87</v>
      </c>
      <c r="AW191" s="13" t="s">
        <v>35</v>
      </c>
      <c r="AX191" s="13" t="s">
        <v>21</v>
      </c>
      <c r="AY191" s="156" t="s">
        <v>133</v>
      </c>
    </row>
    <row r="192" spans="2:65" s="11" customFormat="1" ht="22.9" customHeight="1">
      <c r="B192" s="120"/>
      <c r="D192" s="121" t="s">
        <v>77</v>
      </c>
      <c r="E192" s="130" t="s">
        <v>1017</v>
      </c>
      <c r="F192" s="130" t="s">
        <v>1018</v>
      </c>
      <c r="I192" s="123"/>
      <c r="J192" s="131">
        <f>BK192</f>
        <v>0</v>
      </c>
      <c r="L192" s="120"/>
      <c r="M192" s="125"/>
      <c r="P192" s="126">
        <f>SUM(P193:P200)</f>
        <v>0</v>
      </c>
      <c r="R192" s="126">
        <f>SUM(R193:R200)</f>
        <v>0</v>
      </c>
      <c r="T192" s="127">
        <f>SUM(T193:T200)</f>
        <v>0</v>
      </c>
      <c r="AR192" s="121" t="s">
        <v>21</v>
      </c>
      <c r="AT192" s="128" t="s">
        <v>77</v>
      </c>
      <c r="AU192" s="128" t="s">
        <v>21</v>
      </c>
      <c r="AY192" s="121" t="s">
        <v>133</v>
      </c>
      <c r="BK192" s="129">
        <f>SUM(BK193:BK200)</f>
        <v>0</v>
      </c>
    </row>
    <row r="193" spans="2:65" s="1" customFormat="1" ht="21.75" customHeight="1">
      <c r="B193" s="32"/>
      <c r="C193" s="132" t="s">
        <v>255</v>
      </c>
      <c r="D193" s="132" t="s">
        <v>135</v>
      </c>
      <c r="E193" s="133" t="s">
        <v>1020</v>
      </c>
      <c r="F193" s="134" t="s">
        <v>1021</v>
      </c>
      <c r="G193" s="135" t="s">
        <v>296</v>
      </c>
      <c r="H193" s="136">
        <v>1669.94</v>
      </c>
      <c r="I193" s="137"/>
      <c r="J193" s="138">
        <f>ROUND(I193*H193,2)</f>
        <v>0</v>
      </c>
      <c r="K193" s="134" t="s">
        <v>1022</v>
      </c>
      <c r="L193" s="32"/>
      <c r="M193" s="139" t="s">
        <v>1</v>
      </c>
      <c r="N193" s="140" t="s">
        <v>43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140</v>
      </c>
      <c r="AT193" s="143" t="s">
        <v>135</v>
      </c>
      <c r="AU193" s="143" t="s">
        <v>87</v>
      </c>
      <c r="AY193" s="17" t="s">
        <v>133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21</v>
      </c>
      <c r="BK193" s="144">
        <f>ROUND(I193*H193,2)</f>
        <v>0</v>
      </c>
      <c r="BL193" s="17" t="s">
        <v>140</v>
      </c>
      <c r="BM193" s="143" t="s">
        <v>1111</v>
      </c>
    </row>
    <row r="194" spans="2:65" s="1" customFormat="1" ht="19.5">
      <c r="B194" s="32"/>
      <c r="D194" s="145" t="s">
        <v>142</v>
      </c>
      <c r="F194" s="146" t="s">
        <v>1024</v>
      </c>
      <c r="I194" s="147"/>
      <c r="L194" s="32"/>
      <c r="M194" s="148"/>
      <c r="T194" s="56"/>
      <c r="AT194" s="17" t="s">
        <v>142</v>
      </c>
      <c r="AU194" s="17" t="s">
        <v>87</v>
      </c>
    </row>
    <row r="195" spans="2:65" s="1" customFormat="1" ht="24.2" customHeight="1">
      <c r="B195" s="32"/>
      <c r="C195" s="132" t="s">
        <v>262</v>
      </c>
      <c r="D195" s="132" t="s">
        <v>135</v>
      </c>
      <c r="E195" s="133" t="s">
        <v>1026</v>
      </c>
      <c r="F195" s="134" t="s">
        <v>1027</v>
      </c>
      <c r="G195" s="135" t="s">
        <v>296</v>
      </c>
      <c r="H195" s="136">
        <v>1669.94</v>
      </c>
      <c r="I195" s="137"/>
      <c r="J195" s="138">
        <f>ROUND(I195*H195,2)</f>
        <v>0</v>
      </c>
      <c r="K195" s="134" t="s">
        <v>1</v>
      </c>
      <c r="L195" s="32"/>
      <c r="M195" s="139" t="s">
        <v>1</v>
      </c>
      <c r="N195" s="140" t="s">
        <v>43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140</v>
      </c>
      <c r="AT195" s="143" t="s">
        <v>135</v>
      </c>
      <c r="AU195" s="143" t="s">
        <v>87</v>
      </c>
      <c r="AY195" s="17" t="s">
        <v>133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7" t="s">
        <v>21</v>
      </c>
      <c r="BK195" s="144">
        <f>ROUND(I195*H195,2)</f>
        <v>0</v>
      </c>
      <c r="BL195" s="17" t="s">
        <v>140</v>
      </c>
      <c r="BM195" s="143" t="s">
        <v>1112</v>
      </c>
    </row>
    <row r="196" spans="2:65" s="1" customFormat="1" ht="11.25">
      <c r="B196" s="32"/>
      <c r="D196" s="145" t="s">
        <v>142</v>
      </c>
      <c r="F196" s="146" t="s">
        <v>1029</v>
      </c>
      <c r="I196" s="147"/>
      <c r="L196" s="32"/>
      <c r="M196" s="148"/>
      <c r="T196" s="56"/>
      <c r="AT196" s="17" t="s">
        <v>142</v>
      </c>
      <c r="AU196" s="17" t="s">
        <v>87</v>
      </c>
    </row>
    <row r="197" spans="2:65" s="1" customFormat="1" ht="44.25" customHeight="1">
      <c r="B197" s="32"/>
      <c r="C197" s="132" t="s">
        <v>269</v>
      </c>
      <c r="D197" s="132" t="s">
        <v>135</v>
      </c>
      <c r="E197" s="133" t="s">
        <v>1036</v>
      </c>
      <c r="F197" s="134" t="s">
        <v>310</v>
      </c>
      <c r="G197" s="135" t="s">
        <v>296</v>
      </c>
      <c r="H197" s="136">
        <v>1226.944</v>
      </c>
      <c r="I197" s="137"/>
      <c r="J197" s="138">
        <f>ROUND(I197*H197,2)</f>
        <v>0</v>
      </c>
      <c r="K197" s="134" t="s">
        <v>1022</v>
      </c>
      <c r="L197" s="32"/>
      <c r="M197" s="139" t="s">
        <v>1</v>
      </c>
      <c r="N197" s="140" t="s">
        <v>43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140</v>
      </c>
      <c r="AT197" s="143" t="s">
        <v>135</v>
      </c>
      <c r="AU197" s="143" t="s">
        <v>87</v>
      </c>
      <c r="AY197" s="17" t="s">
        <v>133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21</v>
      </c>
      <c r="BK197" s="144">
        <f>ROUND(I197*H197,2)</f>
        <v>0</v>
      </c>
      <c r="BL197" s="17" t="s">
        <v>140</v>
      </c>
      <c r="BM197" s="143" t="s">
        <v>1113</v>
      </c>
    </row>
    <row r="198" spans="2:65" s="1" customFormat="1" ht="29.25">
      <c r="B198" s="32"/>
      <c r="D198" s="145" t="s">
        <v>142</v>
      </c>
      <c r="F198" s="146" t="s">
        <v>310</v>
      </c>
      <c r="I198" s="147"/>
      <c r="L198" s="32"/>
      <c r="M198" s="148"/>
      <c r="T198" s="56"/>
      <c r="AT198" s="17" t="s">
        <v>142</v>
      </c>
      <c r="AU198" s="17" t="s">
        <v>87</v>
      </c>
    </row>
    <row r="199" spans="2:65" s="1" customFormat="1" ht="44.25" customHeight="1">
      <c r="B199" s="32"/>
      <c r="C199" s="132" t="s">
        <v>7</v>
      </c>
      <c r="D199" s="132" t="s">
        <v>135</v>
      </c>
      <c r="E199" s="133" t="s">
        <v>1044</v>
      </c>
      <c r="F199" s="134" t="s">
        <v>1045</v>
      </c>
      <c r="G199" s="135" t="s">
        <v>296</v>
      </c>
      <c r="H199" s="136">
        <v>442.99599999999998</v>
      </c>
      <c r="I199" s="137"/>
      <c r="J199" s="138">
        <f>ROUND(I199*H199,2)</f>
        <v>0</v>
      </c>
      <c r="K199" s="134" t="s">
        <v>1022</v>
      </c>
      <c r="L199" s="32"/>
      <c r="M199" s="139" t="s">
        <v>1</v>
      </c>
      <c r="N199" s="140" t="s">
        <v>43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140</v>
      </c>
      <c r="AT199" s="143" t="s">
        <v>135</v>
      </c>
      <c r="AU199" s="143" t="s">
        <v>87</v>
      </c>
      <c r="AY199" s="17" t="s">
        <v>133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21</v>
      </c>
      <c r="BK199" s="144">
        <f>ROUND(I199*H199,2)</f>
        <v>0</v>
      </c>
      <c r="BL199" s="17" t="s">
        <v>140</v>
      </c>
      <c r="BM199" s="143" t="s">
        <v>1114</v>
      </c>
    </row>
    <row r="200" spans="2:65" s="1" customFormat="1" ht="29.25">
      <c r="B200" s="32"/>
      <c r="D200" s="145" t="s">
        <v>142</v>
      </c>
      <c r="F200" s="146" t="s">
        <v>1045</v>
      </c>
      <c r="I200" s="147"/>
      <c r="L200" s="32"/>
      <c r="M200" s="148"/>
      <c r="T200" s="56"/>
      <c r="AT200" s="17" t="s">
        <v>142</v>
      </c>
      <c r="AU200" s="17" t="s">
        <v>87</v>
      </c>
    </row>
    <row r="201" spans="2:65" s="11" customFormat="1" ht="22.9" customHeight="1">
      <c r="B201" s="120"/>
      <c r="D201" s="121" t="s">
        <v>77</v>
      </c>
      <c r="E201" s="130" t="s">
        <v>1047</v>
      </c>
      <c r="F201" s="130" t="s">
        <v>1048</v>
      </c>
      <c r="I201" s="123"/>
      <c r="J201" s="131">
        <f>BK201</f>
        <v>0</v>
      </c>
      <c r="L201" s="120"/>
      <c r="M201" s="125"/>
      <c r="P201" s="126">
        <f>SUM(P202:P203)</f>
        <v>0</v>
      </c>
      <c r="R201" s="126">
        <f>SUM(R202:R203)</f>
        <v>0</v>
      </c>
      <c r="T201" s="127">
        <f>SUM(T202:T203)</f>
        <v>0</v>
      </c>
      <c r="AR201" s="121" t="s">
        <v>21</v>
      </c>
      <c r="AT201" s="128" t="s">
        <v>77</v>
      </c>
      <c r="AU201" s="128" t="s">
        <v>21</v>
      </c>
      <c r="AY201" s="121" t="s">
        <v>133</v>
      </c>
      <c r="BK201" s="129">
        <f>SUM(BK202:BK203)</f>
        <v>0</v>
      </c>
    </row>
    <row r="202" spans="2:65" s="1" customFormat="1" ht="33" customHeight="1">
      <c r="B202" s="32"/>
      <c r="C202" s="132" t="s">
        <v>285</v>
      </c>
      <c r="D202" s="132" t="s">
        <v>135</v>
      </c>
      <c r="E202" s="133" t="s">
        <v>1050</v>
      </c>
      <c r="F202" s="134" t="s">
        <v>1051</v>
      </c>
      <c r="G202" s="135" t="s">
        <v>296</v>
      </c>
      <c r="H202" s="136">
        <v>1.86</v>
      </c>
      <c r="I202" s="137"/>
      <c r="J202" s="138">
        <f>ROUND(I202*H202,2)</f>
        <v>0</v>
      </c>
      <c r="K202" s="134" t="s">
        <v>139</v>
      </c>
      <c r="L202" s="32"/>
      <c r="M202" s="139" t="s">
        <v>1</v>
      </c>
      <c r="N202" s="140" t="s">
        <v>43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140</v>
      </c>
      <c r="AT202" s="143" t="s">
        <v>135</v>
      </c>
      <c r="AU202" s="143" t="s">
        <v>87</v>
      </c>
      <c r="AY202" s="17" t="s">
        <v>133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21</v>
      </c>
      <c r="BK202" s="144">
        <f>ROUND(I202*H202,2)</f>
        <v>0</v>
      </c>
      <c r="BL202" s="17" t="s">
        <v>140</v>
      </c>
      <c r="BM202" s="143" t="s">
        <v>1115</v>
      </c>
    </row>
    <row r="203" spans="2:65" s="1" customFormat="1" ht="29.25">
      <c r="B203" s="32"/>
      <c r="D203" s="145" t="s">
        <v>142</v>
      </c>
      <c r="F203" s="146" t="s">
        <v>1053</v>
      </c>
      <c r="I203" s="147"/>
      <c r="L203" s="32"/>
      <c r="M203" s="187"/>
      <c r="N203" s="188"/>
      <c r="O203" s="188"/>
      <c r="P203" s="188"/>
      <c r="Q203" s="188"/>
      <c r="R203" s="188"/>
      <c r="S203" s="188"/>
      <c r="T203" s="189"/>
      <c r="AT203" s="17" t="s">
        <v>142</v>
      </c>
      <c r="AU203" s="17" t="s">
        <v>87</v>
      </c>
    </row>
    <row r="204" spans="2:65" s="1" customFormat="1" ht="6.95" customHeight="1"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32"/>
    </row>
  </sheetData>
  <sheetProtection algorithmName="SHA-512" hashValue="/LkbxA53Op+BNQsjt+n8q2Z2ZcxWaCsQaygp0z5+LKg0t02HPsoQMgsLfjoHTfAAgFXW1BeodLGSXrP/0KY6AA==" saltValue="c7fH+DnHuWWycCr878BKDOE/457DaXYIVgmgWkMQ4GLtYjXnHgLw88Vc+F8K3GD+AjnpQzopaAtp4Td8HDyN0Q==" spinCount="100000" sheet="1" objects="1" scenarios="1" formatColumns="0" formatRows="0" autoFilter="0"/>
  <autoFilter ref="C121:K203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1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customHeight="1">
      <c r="B4" s="20"/>
      <c r="D4" s="21" t="s">
        <v>97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Dolní Bousov - rekonstrukce náměstí T. G. Masaryka</v>
      </c>
      <c r="F7" s="229"/>
      <c r="G7" s="229"/>
      <c r="H7" s="229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190" t="s">
        <v>1116</v>
      </c>
      <c r="F9" s="230"/>
      <c r="G9" s="230"/>
      <c r="H9" s="23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22</v>
      </c>
      <c r="F12" s="25" t="s">
        <v>1117</v>
      </c>
      <c r="I12" s="27" t="s">
        <v>24</v>
      </c>
      <c r="J12" s="52">
        <f>'Rekapitulace stavby'!AN8</f>
        <v>45293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27</v>
      </c>
      <c r="I14" s="27" t="s">
        <v>28</v>
      </c>
      <c r="J14" s="25" t="s">
        <v>1118</v>
      </c>
      <c r="L14" s="32"/>
    </row>
    <row r="15" spans="2:46" s="1" customFormat="1" ht="18" customHeight="1">
      <c r="B15" s="32"/>
      <c r="E15" s="25" t="s">
        <v>1119</v>
      </c>
      <c r="I15" s="27" t="s">
        <v>30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28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212"/>
      <c r="G18" s="212"/>
      <c r="H18" s="212"/>
      <c r="I18" s="27" t="s">
        <v>30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28</v>
      </c>
      <c r="J20" s="25" t="s">
        <v>1</v>
      </c>
      <c r="L20" s="32"/>
    </row>
    <row r="21" spans="2:12" s="1" customFormat="1" ht="18" customHeight="1">
      <c r="B21" s="32"/>
      <c r="E21" s="25" t="s">
        <v>1120</v>
      </c>
      <c r="I21" s="27" t="s">
        <v>30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28</v>
      </c>
      <c r="J23" s="25" t="s">
        <v>1121</v>
      </c>
      <c r="L23" s="32"/>
    </row>
    <row r="24" spans="2:12" s="1" customFormat="1" ht="18" customHeight="1">
      <c r="B24" s="32"/>
      <c r="E24" s="25" t="s">
        <v>1122</v>
      </c>
      <c r="I24" s="27" t="s">
        <v>30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7" t="s">
        <v>1</v>
      </c>
      <c r="F27" s="217"/>
      <c r="G27" s="217"/>
      <c r="H27" s="21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38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5" t="s">
        <v>42</v>
      </c>
      <c r="E33" s="27" t="s">
        <v>43</v>
      </c>
      <c r="F33" s="91">
        <f>ROUND((SUM(BE123:BE311)),  2)</f>
        <v>0</v>
      </c>
      <c r="I33" s="92">
        <v>0.21</v>
      </c>
      <c r="J33" s="91">
        <f>ROUND(((SUM(BE123:BE311))*I33),  2)</f>
        <v>0</v>
      </c>
      <c r="L33" s="32"/>
    </row>
    <row r="34" spans="2:12" s="1" customFormat="1" ht="14.45" customHeight="1">
      <c r="B34" s="32"/>
      <c r="E34" s="27" t="s">
        <v>44</v>
      </c>
      <c r="F34" s="91">
        <f>ROUND((SUM(BF123:BF311)),  2)</f>
        <v>0</v>
      </c>
      <c r="I34" s="92">
        <v>0.15</v>
      </c>
      <c r="J34" s="91">
        <f>ROUND(((SUM(BF123:BF311))*I34),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1">
        <f>ROUND((SUM(BG123:BG311)),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1">
        <f>ROUND((SUM(BH123:BH311)),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1">
        <f>ROUND((SUM(BI123:BI311)),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48</v>
      </c>
      <c r="E39" s="57"/>
      <c r="F39" s="57"/>
      <c r="G39" s="95" t="s">
        <v>49</v>
      </c>
      <c r="H39" s="96" t="s">
        <v>50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53</v>
      </c>
      <c r="E61" s="34"/>
      <c r="F61" s="99" t="s">
        <v>54</v>
      </c>
      <c r="G61" s="43" t="s">
        <v>53</v>
      </c>
      <c r="H61" s="34"/>
      <c r="I61" s="34"/>
      <c r="J61" s="100" t="s">
        <v>54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53</v>
      </c>
      <c r="E76" s="34"/>
      <c r="F76" s="99" t="s">
        <v>54</v>
      </c>
      <c r="G76" s="43" t="s">
        <v>53</v>
      </c>
      <c r="H76" s="34"/>
      <c r="I76" s="34"/>
      <c r="J76" s="100" t="s">
        <v>54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Dolní Bousov - rekonstrukce náměstí T. G. Masaryka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190" t="str">
        <f>E9</f>
        <v>SO 401 - Veřejné osvětlení</v>
      </c>
      <c r="F87" s="230"/>
      <c r="G87" s="230"/>
      <c r="H87" s="23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DOLNÍ BOUSOV</v>
      </c>
      <c r="I89" s="27" t="s">
        <v>24</v>
      </c>
      <c r="J89" s="52">
        <f>IF(J12="","",J12)</f>
        <v>45293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27</v>
      </c>
      <c r="F91" s="25" t="str">
        <f>E15</f>
        <v>Město Dolní Bousov</v>
      </c>
      <c r="I91" s="27" t="s">
        <v>33</v>
      </c>
      <c r="J91" s="30" t="str">
        <f>E21</f>
        <v>Jiří PELANT</v>
      </c>
      <c r="L91" s="32"/>
    </row>
    <row r="92" spans="2:47" s="1" customFormat="1" ht="25.7" customHeight="1">
      <c r="B92" s="32"/>
      <c r="C92" s="27" t="s">
        <v>31</v>
      </c>
      <c r="F92" s="25" t="str">
        <f>IF(E18="","",E18)</f>
        <v>Vyplň údaj</v>
      </c>
      <c r="I92" s="27" t="s">
        <v>36</v>
      </c>
      <c r="J92" s="30" t="str">
        <f>E24</f>
        <v>Jiří PELANT - ProReM-elektro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J123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115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1123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8" customFormat="1" ht="24.95" customHeight="1">
      <c r="B99" s="104"/>
      <c r="D99" s="105" t="s">
        <v>1124</v>
      </c>
      <c r="E99" s="106"/>
      <c r="F99" s="106"/>
      <c r="G99" s="106"/>
      <c r="H99" s="106"/>
      <c r="I99" s="106"/>
      <c r="J99" s="107">
        <f>J131</f>
        <v>0</v>
      </c>
      <c r="L99" s="104"/>
    </row>
    <row r="100" spans="2:12" s="9" customFormat="1" ht="19.899999999999999" customHeight="1">
      <c r="B100" s="108"/>
      <c r="D100" s="109" t="s">
        <v>1125</v>
      </c>
      <c r="E100" s="110"/>
      <c r="F100" s="110"/>
      <c r="G100" s="110"/>
      <c r="H100" s="110"/>
      <c r="I100" s="110"/>
      <c r="J100" s="111">
        <f>J132</f>
        <v>0</v>
      </c>
      <c r="L100" s="108"/>
    </row>
    <row r="101" spans="2:12" s="9" customFormat="1" ht="19.899999999999999" customHeight="1">
      <c r="B101" s="108"/>
      <c r="D101" s="109" t="s">
        <v>1126</v>
      </c>
      <c r="E101" s="110"/>
      <c r="F101" s="110"/>
      <c r="G101" s="110"/>
      <c r="H101" s="110"/>
      <c r="I101" s="110"/>
      <c r="J101" s="111">
        <f>J232</f>
        <v>0</v>
      </c>
      <c r="L101" s="108"/>
    </row>
    <row r="102" spans="2:12" s="9" customFormat="1" ht="19.899999999999999" customHeight="1">
      <c r="B102" s="108"/>
      <c r="D102" s="109" t="s">
        <v>1127</v>
      </c>
      <c r="E102" s="110"/>
      <c r="F102" s="110"/>
      <c r="G102" s="110"/>
      <c r="H102" s="110"/>
      <c r="I102" s="110"/>
      <c r="J102" s="111">
        <f>J298</f>
        <v>0</v>
      </c>
      <c r="L102" s="108"/>
    </row>
    <row r="103" spans="2:12" s="8" customFormat="1" ht="24.95" customHeight="1">
      <c r="B103" s="104"/>
      <c r="D103" s="105" t="s">
        <v>1128</v>
      </c>
      <c r="E103" s="106"/>
      <c r="F103" s="106"/>
      <c r="G103" s="106"/>
      <c r="H103" s="106"/>
      <c r="I103" s="106"/>
      <c r="J103" s="107">
        <f>J305</f>
        <v>0</v>
      </c>
      <c r="L103" s="104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118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28" t="str">
        <f>E7</f>
        <v>Dolní Bousov - rekonstrukce náměstí T. G. Masaryka</v>
      </c>
      <c r="F113" s="229"/>
      <c r="G113" s="229"/>
      <c r="H113" s="229"/>
      <c r="L113" s="32"/>
    </row>
    <row r="114" spans="2:65" s="1" customFormat="1" ht="12" customHeight="1">
      <c r="B114" s="32"/>
      <c r="C114" s="27" t="s">
        <v>98</v>
      </c>
      <c r="L114" s="32"/>
    </row>
    <row r="115" spans="2:65" s="1" customFormat="1" ht="16.5" customHeight="1">
      <c r="B115" s="32"/>
      <c r="E115" s="190" t="str">
        <f>E9</f>
        <v>SO 401 - Veřejné osvětlení</v>
      </c>
      <c r="F115" s="230"/>
      <c r="G115" s="230"/>
      <c r="H115" s="230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22</v>
      </c>
      <c r="F117" s="25" t="str">
        <f>F12</f>
        <v>DOLNÍ BOUSOV</v>
      </c>
      <c r="I117" s="27" t="s">
        <v>24</v>
      </c>
      <c r="J117" s="52">
        <f>IF(J12="","",J12)</f>
        <v>45293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27</v>
      </c>
      <c r="F119" s="25" t="str">
        <f>E15</f>
        <v>Město Dolní Bousov</v>
      </c>
      <c r="I119" s="27" t="s">
        <v>33</v>
      </c>
      <c r="J119" s="30" t="str">
        <f>E21</f>
        <v>Jiří PELANT</v>
      </c>
      <c r="L119" s="32"/>
    </row>
    <row r="120" spans="2:65" s="1" customFormat="1" ht="25.7" customHeight="1">
      <c r="B120" s="32"/>
      <c r="C120" s="27" t="s">
        <v>31</v>
      </c>
      <c r="F120" s="25" t="str">
        <f>IF(E18="","",E18)</f>
        <v>Vyplň údaj</v>
      </c>
      <c r="I120" s="27" t="s">
        <v>36</v>
      </c>
      <c r="J120" s="30" t="str">
        <f>E24</f>
        <v>Jiří PELANT - ProReM-elektro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119</v>
      </c>
      <c r="D122" s="114" t="s">
        <v>63</v>
      </c>
      <c r="E122" s="114" t="s">
        <v>59</v>
      </c>
      <c r="F122" s="114" t="s">
        <v>60</v>
      </c>
      <c r="G122" s="114" t="s">
        <v>120</v>
      </c>
      <c r="H122" s="114" t="s">
        <v>121</v>
      </c>
      <c r="I122" s="114" t="s">
        <v>122</v>
      </c>
      <c r="J122" s="114" t="s">
        <v>102</v>
      </c>
      <c r="K122" s="115" t="s">
        <v>123</v>
      </c>
      <c r="L122" s="112"/>
      <c r="M122" s="59" t="s">
        <v>1</v>
      </c>
      <c r="N122" s="60" t="s">
        <v>42</v>
      </c>
      <c r="O122" s="60" t="s">
        <v>124</v>
      </c>
      <c r="P122" s="60" t="s">
        <v>125</v>
      </c>
      <c r="Q122" s="60" t="s">
        <v>126</v>
      </c>
      <c r="R122" s="60" t="s">
        <v>127</v>
      </c>
      <c r="S122" s="60" t="s">
        <v>128</v>
      </c>
      <c r="T122" s="61" t="s">
        <v>129</v>
      </c>
    </row>
    <row r="123" spans="2:65" s="1" customFormat="1" ht="22.9" customHeight="1">
      <c r="B123" s="32"/>
      <c r="C123" s="64" t="s">
        <v>130</v>
      </c>
      <c r="J123" s="116">
        <f>BK123</f>
        <v>0</v>
      </c>
      <c r="L123" s="32"/>
      <c r="M123" s="62"/>
      <c r="N123" s="53"/>
      <c r="O123" s="53"/>
      <c r="P123" s="117">
        <f>P124+P131+P305</f>
        <v>0</v>
      </c>
      <c r="Q123" s="53"/>
      <c r="R123" s="117">
        <f>R124+R131+R305</f>
        <v>2.6730040000000002</v>
      </c>
      <c r="S123" s="53"/>
      <c r="T123" s="118">
        <f>T124+T131+T305</f>
        <v>12.76</v>
      </c>
      <c r="AT123" s="17" t="s">
        <v>77</v>
      </c>
      <c r="AU123" s="17" t="s">
        <v>104</v>
      </c>
      <c r="BK123" s="119">
        <f>BK124+BK131+BK305</f>
        <v>0</v>
      </c>
    </row>
    <row r="124" spans="2:65" s="11" customFormat="1" ht="25.9" customHeight="1">
      <c r="B124" s="120"/>
      <c r="D124" s="121" t="s">
        <v>77</v>
      </c>
      <c r="E124" s="122" t="s">
        <v>1054</v>
      </c>
      <c r="F124" s="122" t="s">
        <v>1055</v>
      </c>
      <c r="I124" s="123"/>
      <c r="J124" s="124">
        <f>BK124</f>
        <v>0</v>
      </c>
      <c r="L124" s="120"/>
      <c r="M124" s="125"/>
      <c r="P124" s="126">
        <f>P125</f>
        <v>0</v>
      </c>
      <c r="R124" s="126">
        <f>R125</f>
        <v>0</v>
      </c>
      <c r="T124" s="127">
        <f>T125</f>
        <v>0</v>
      </c>
      <c r="AR124" s="121" t="s">
        <v>87</v>
      </c>
      <c r="AT124" s="128" t="s">
        <v>77</v>
      </c>
      <c r="AU124" s="128" t="s">
        <v>78</v>
      </c>
      <c r="AY124" s="121" t="s">
        <v>133</v>
      </c>
      <c r="BK124" s="129">
        <f>BK125</f>
        <v>0</v>
      </c>
    </row>
    <row r="125" spans="2:65" s="11" customFormat="1" ht="22.9" customHeight="1">
      <c r="B125" s="120"/>
      <c r="D125" s="121" t="s">
        <v>77</v>
      </c>
      <c r="E125" s="130" t="s">
        <v>1129</v>
      </c>
      <c r="F125" s="130" t="s">
        <v>1130</v>
      </c>
      <c r="I125" s="123"/>
      <c r="J125" s="131">
        <f>BK125</f>
        <v>0</v>
      </c>
      <c r="L125" s="120"/>
      <c r="M125" s="125"/>
      <c r="P125" s="126">
        <f>SUM(P126:P130)</f>
        <v>0</v>
      </c>
      <c r="R125" s="126">
        <f>SUM(R126:R130)</f>
        <v>0</v>
      </c>
      <c r="T125" s="127">
        <f>SUM(T126:T130)</f>
        <v>0</v>
      </c>
      <c r="AR125" s="121" t="s">
        <v>87</v>
      </c>
      <c r="AT125" s="128" t="s">
        <v>77</v>
      </c>
      <c r="AU125" s="128" t="s">
        <v>21</v>
      </c>
      <c r="AY125" s="121" t="s">
        <v>133</v>
      </c>
      <c r="BK125" s="129">
        <f>SUM(BK126:BK130)</f>
        <v>0</v>
      </c>
    </row>
    <row r="126" spans="2:65" s="1" customFormat="1" ht="16.5" customHeight="1">
      <c r="B126" s="32"/>
      <c r="C126" s="132" t="s">
        <v>312</v>
      </c>
      <c r="D126" s="132" t="s">
        <v>135</v>
      </c>
      <c r="E126" s="133" t="s">
        <v>1131</v>
      </c>
      <c r="F126" s="134" t="s">
        <v>1132</v>
      </c>
      <c r="G126" s="135" t="s">
        <v>1133</v>
      </c>
      <c r="H126" s="136">
        <v>11</v>
      </c>
      <c r="I126" s="137"/>
      <c r="J126" s="138">
        <f>ROUND(I126*H126,2)</f>
        <v>0</v>
      </c>
      <c r="K126" s="134" t="s">
        <v>1</v>
      </c>
      <c r="L126" s="32"/>
      <c r="M126" s="139" t="s">
        <v>1</v>
      </c>
      <c r="N126" s="140" t="s">
        <v>43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241</v>
      </c>
      <c r="AT126" s="143" t="s">
        <v>135</v>
      </c>
      <c r="AU126" s="143" t="s">
        <v>87</v>
      </c>
      <c r="AY126" s="17" t="s">
        <v>133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21</v>
      </c>
      <c r="BK126" s="144">
        <f>ROUND(I126*H126,2)</f>
        <v>0</v>
      </c>
      <c r="BL126" s="17" t="s">
        <v>241</v>
      </c>
      <c r="BM126" s="143" t="s">
        <v>1134</v>
      </c>
    </row>
    <row r="127" spans="2:65" s="1" customFormat="1" ht="11.25">
      <c r="B127" s="32"/>
      <c r="D127" s="145" t="s">
        <v>142</v>
      </c>
      <c r="F127" s="146" t="s">
        <v>1132</v>
      </c>
      <c r="I127" s="147"/>
      <c r="L127" s="32"/>
      <c r="M127" s="148"/>
      <c r="T127" s="56"/>
      <c r="AT127" s="17" t="s">
        <v>142</v>
      </c>
      <c r="AU127" s="17" t="s">
        <v>87</v>
      </c>
    </row>
    <row r="128" spans="2:65" s="1" customFormat="1" ht="16.5" customHeight="1">
      <c r="B128" s="32"/>
      <c r="C128" s="177" t="s">
        <v>319</v>
      </c>
      <c r="D128" s="177" t="s">
        <v>293</v>
      </c>
      <c r="E128" s="178" t="s">
        <v>1135</v>
      </c>
      <c r="F128" s="179" t="s">
        <v>1136</v>
      </c>
      <c r="G128" s="180" t="s">
        <v>1133</v>
      </c>
      <c r="H128" s="181">
        <v>11</v>
      </c>
      <c r="I128" s="182"/>
      <c r="J128" s="183">
        <f>ROUND(I128*H128,2)</f>
        <v>0</v>
      </c>
      <c r="K128" s="179" t="s">
        <v>1</v>
      </c>
      <c r="L128" s="184"/>
      <c r="M128" s="185" t="s">
        <v>1</v>
      </c>
      <c r="N128" s="186" t="s">
        <v>43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350</v>
      </c>
      <c r="AT128" s="143" t="s">
        <v>293</v>
      </c>
      <c r="AU128" s="143" t="s">
        <v>87</v>
      </c>
      <c r="AY128" s="17" t="s">
        <v>133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21</v>
      </c>
      <c r="BK128" s="144">
        <f>ROUND(I128*H128,2)</f>
        <v>0</v>
      </c>
      <c r="BL128" s="17" t="s">
        <v>241</v>
      </c>
      <c r="BM128" s="143" t="s">
        <v>1137</v>
      </c>
    </row>
    <row r="129" spans="2:65" s="1" customFormat="1" ht="11.25">
      <c r="B129" s="32"/>
      <c r="D129" s="145" t="s">
        <v>142</v>
      </c>
      <c r="F129" s="146" t="s">
        <v>1136</v>
      </c>
      <c r="I129" s="147"/>
      <c r="L129" s="32"/>
      <c r="M129" s="148"/>
      <c r="T129" s="56"/>
      <c r="AT129" s="17" t="s">
        <v>142</v>
      </c>
      <c r="AU129" s="17" t="s">
        <v>87</v>
      </c>
    </row>
    <row r="130" spans="2:65" s="1" customFormat="1" ht="19.5">
      <c r="B130" s="32"/>
      <c r="D130" s="145" t="s">
        <v>267</v>
      </c>
      <c r="F130" s="169" t="s">
        <v>1138</v>
      </c>
      <c r="I130" s="147"/>
      <c r="L130" s="32"/>
      <c r="M130" s="148"/>
      <c r="T130" s="56"/>
      <c r="AT130" s="17" t="s">
        <v>267</v>
      </c>
      <c r="AU130" s="17" t="s">
        <v>87</v>
      </c>
    </row>
    <row r="131" spans="2:65" s="11" customFormat="1" ht="25.9" customHeight="1">
      <c r="B131" s="120"/>
      <c r="D131" s="121" t="s">
        <v>77</v>
      </c>
      <c r="E131" s="122" t="s">
        <v>293</v>
      </c>
      <c r="F131" s="122" t="s">
        <v>1139</v>
      </c>
      <c r="I131" s="123"/>
      <c r="J131" s="124">
        <f>BK131</f>
        <v>0</v>
      </c>
      <c r="L131" s="120"/>
      <c r="M131" s="125"/>
      <c r="P131" s="126">
        <f>P132+P232+P298</f>
        <v>0</v>
      </c>
      <c r="R131" s="126">
        <f>R132+R232+R298</f>
        <v>2.6730040000000002</v>
      </c>
      <c r="T131" s="127">
        <f>T132+T232+T298</f>
        <v>12.76</v>
      </c>
      <c r="AR131" s="121" t="s">
        <v>152</v>
      </c>
      <c r="AT131" s="128" t="s">
        <v>77</v>
      </c>
      <c r="AU131" s="128" t="s">
        <v>78</v>
      </c>
      <c r="AY131" s="121" t="s">
        <v>133</v>
      </c>
      <c r="BK131" s="129">
        <f>BK132+BK232+BK298</f>
        <v>0</v>
      </c>
    </row>
    <row r="132" spans="2:65" s="11" customFormat="1" ht="22.9" customHeight="1">
      <c r="B132" s="120"/>
      <c r="D132" s="121" t="s">
        <v>77</v>
      </c>
      <c r="E132" s="130" t="s">
        <v>1140</v>
      </c>
      <c r="F132" s="130" t="s">
        <v>1141</v>
      </c>
      <c r="I132" s="123"/>
      <c r="J132" s="131">
        <f>BK132</f>
        <v>0</v>
      </c>
      <c r="L132" s="120"/>
      <c r="M132" s="125"/>
      <c r="P132" s="126">
        <f>SUM(P133:P231)</f>
        <v>0</v>
      </c>
      <c r="R132" s="126">
        <f>SUM(R133:R231)</f>
        <v>2.1997355000000001</v>
      </c>
      <c r="T132" s="127">
        <f>SUM(T133:T231)</f>
        <v>0</v>
      </c>
      <c r="AR132" s="121" t="s">
        <v>152</v>
      </c>
      <c r="AT132" s="128" t="s">
        <v>77</v>
      </c>
      <c r="AU132" s="128" t="s">
        <v>21</v>
      </c>
      <c r="AY132" s="121" t="s">
        <v>133</v>
      </c>
      <c r="BK132" s="129">
        <f>SUM(BK133:BK231)</f>
        <v>0</v>
      </c>
    </row>
    <row r="133" spans="2:65" s="1" customFormat="1" ht="16.5" customHeight="1">
      <c r="B133" s="32"/>
      <c r="C133" s="132" t="s">
        <v>427</v>
      </c>
      <c r="D133" s="132" t="s">
        <v>135</v>
      </c>
      <c r="E133" s="133" t="s">
        <v>1142</v>
      </c>
      <c r="F133" s="134" t="s">
        <v>1143</v>
      </c>
      <c r="G133" s="135" t="s">
        <v>1133</v>
      </c>
      <c r="H133" s="136">
        <v>5</v>
      </c>
      <c r="I133" s="137"/>
      <c r="J133" s="138">
        <f>ROUND(I133*H133,2)</f>
        <v>0</v>
      </c>
      <c r="K133" s="134" t="s">
        <v>1</v>
      </c>
      <c r="L133" s="32"/>
      <c r="M133" s="139" t="s">
        <v>1</v>
      </c>
      <c r="N133" s="140" t="s">
        <v>43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544</v>
      </c>
      <c r="AT133" s="143" t="s">
        <v>135</v>
      </c>
      <c r="AU133" s="143" t="s">
        <v>87</v>
      </c>
      <c r="AY133" s="17" t="s">
        <v>133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21</v>
      </c>
      <c r="BK133" s="144">
        <f>ROUND(I133*H133,2)</f>
        <v>0</v>
      </c>
      <c r="BL133" s="17" t="s">
        <v>544</v>
      </c>
      <c r="BM133" s="143" t="s">
        <v>1144</v>
      </c>
    </row>
    <row r="134" spans="2:65" s="1" customFormat="1" ht="11.25">
      <c r="B134" s="32"/>
      <c r="D134" s="145" t="s">
        <v>142</v>
      </c>
      <c r="F134" s="146" t="s">
        <v>1143</v>
      </c>
      <c r="I134" s="147"/>
      <c r="L134" s="32"/>
      <c r="M134" s="148"/>
      <c r="T134" s="56"/>
      <c r="AT134" s="17" t="s">
        <v>142</v>
      </c>
      <c r="AU134" s="17" t="s">
        <v>87</v>
      </c>
    </row>
    <row r="135" spans="2:65" s="1" customFormat="1" ht="16.5" customHeight="1">
      <c r="B135" s="32"/>
      <c r="C135" s="177" t="s">
        <v>432</v>
      </c>
      <c r="D135" s="177" t="s">
        <v>293</v>
      </c>
      <c r="E135" s="178" t="s">
        <v>1145</v>
      </c>
      <c r="F135" s="179" t="s">
        <v>1146</v>
      </c>
      <c r="G135" s="180" t="s">
        <v>1133</v>
      </c>
      <c r="H135" s="181">
        <v>5</v>
      </c>
      <c r="I135" s="182"/>
      <c r="J135" s="183">
        <f>ROUND(I135*H135,2)</f>
        <v>0</v>
      </c>
      <c r="K135" s="179" t="s">
        <v>1</v>
      </c>
      <c r="L135" s="184"/>
      <c r="M135" s="185" t="s">
        <v>1</v>
      </c>
      <c r="N135" s="186" t="s">
        <v>43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1147</v>
      </c>
      <c r="AT135" s="143" t="s">
        <v>293</v>
      </c>
      <c r="AU135" s="143" t="s">
        <v>87</v>
      </c>
      <c r="AY135" s="17" t="s">
        <v>133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21</v>
      </c>
      <c r="BK135" s="144">
        <f>ROUND(I135*H135,2)</f>
        <v>0</v>
      </c>
      <c r="BL135" s="17" t="s">
        <v>544</v>
      </c>
      <c r="BM135" s="143" t="s">
        <v>1148</v>
      </c>
    </row>
    <row r="136" spans="2:65" s="1" customFormat="1" ht="11.25">
      <c r="B136" s="32"/>
      <c r="D136" s="145" t="s">
        <v>142</v>
      </c>
      <c r="F136" s="146" t="s">
        <v>1146</v>
      </c>
      <c r="I136" s="147"/>
      <c r="L136" s="32"/>
      <c r="M136" s="148"/>
      <c r="T136" s="56"/>
      <c r="AT136" s="17" t="s">
        <v>142</v>
      </c>
      <c r="AU136" s="17" t="s">
        <v>87</v>
      </c>
    </row>
    <row r="137" spans="2:65" s="1" customFormat="1" ht="24.2" customHeight="1">
      <c r="B137" s="32"/>
      <c r="C137" s="132" t="s">
        <v>21</v>
      </c>
      <c r="D137" s="132" t="s">
        <v>135</v>
      </c>
      <c r="E137" s="133" t="s">
        <v>1149</v>
      </c>
      <c r="F137" s="134" t="s">
        <v>1150</v>
      </c>
      <c r="G137" s="135" t="s">
        <v>149</v>
      </c>
      <c r="H137" s="136">
        <v>10</v>
      </c>
      <c r="I137" s="137"/>
      <c r="J137" s="138">
        <f>ROUND(I137*H137,2)</f>
        <v>0</v>
      </c>
      <c r="K137" s="134" t="s">
        <v>1</v>
      </c>
      <c r="L137" s="32"/>
      <c r="M137" s="139" t="s">
        <v>1</v>
      </c>
      <c r="N137" s="140" t="s">
        <v>43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544</v>
      </c>
      <c r="AT137" s="143" t="s">
        <v>135</v>
      </c>
      <c r="AU137" s="143" t="s">
        <v>87</v>
      </c>
      <c r="AY137" s="17" t="s">
        <v>133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21</v>
      </c>
      <c r="BK137" s="144">
        <f>ROUND(I137*H137,2)</f>
        <v>0</v>
      </c>
      <c r="BL137" s="17" t="s">
        <v>544</v>
      </c>
      <c r="BM137" s="143" t="s">
        <v>1151</v>
      </c>
    </row>
    <row r="138" spans="2:65" s="1" customFormat="1" ht="19.5">
      <c r="B138" s="32"/>
      <c r="D138" s="145" t="s">
        <v>142</v>
      </c>
      <c r="F138" s="146" t="s">
        <v>1150</v>
      </c>
      <c r="I138" s="147"/>
      <c r="L138" s="32"/>
      <c r="M138" s="148"/>
      <c r="T138" s="56"/>
      <c r="AT138" s="17" t="s">
        <v>142</v>
      </c>
      <c r="AU138" s="17" t="s">
        <v>87</v>
      </c>
    </row>
    <row r="139" spans="2:65" s="1" customFormat="1" ht="33" customHeight="1">
      <c r="B139" s="32"/>
      <c r="C139" s="132" t="s">
        <v>87</v>
      </c>
      <c r="D139" s="132" t="s">
        <v>135</v>
      </c>
      <c r="E139" s="133" t="s">
        <v>1152</v>
      </c>
      <c r="F139" s="134" t="s">
        <v>1153</v>
      </c>
      <c r="G139" s="135" t="s">
        <v>149</v>
      </c>
      <c r="H139" s="136">
        <v>75</v>
      </c>
      <c r="I139" s="137"/>
      <c r="J139" s="138">
        <f>ROUND(I139*H139,2)</f>
        <v>0</v>
      </c>
      <c r="K139" s="134" t="s">
        <v>1</v>
      </c>
      <c r="L139" s="32"/>
      <c r="M139" s="139" t="s">
        <v>1</v>
      </c>
      <c r="N139" s="140" t="s">
        <v>43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544</v>
      </c>
      <c r="AT139" s="143" t="s">
        <v>135</v>
      </c>
      <c r="AU139" s="143" t="s">
        <v>87</v>
      </c>
      <c r="AY139" s="17" t="s">
        <v>133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21</v>
      </c>
      <c r="BK139" s="144">
        <f>ROUND(I139*H139,2)</f>
        <v>0</v>
      </c>
      <c r="BL139" s="17" t="s">
        <v>544</v>
      </c>
      <c r="BM139" s="143" t="s">
        <v>1154</v>
      </c>
    </row>
    <row r="140" spans="2:65" s="1" customFormat="1" ht="19.5">
      <c r="B140" s="32"/>
      <c r="D140" s="145" t="s">
        <v>142</v>
      </c>
      <c r="F140" s="146" t="s">
        <v>1153</v>
      </c>
      <c r="I140" s="147"/>
      <c r="L140" s="32"/>
      <c r="M140" s="148"/>
      <c r="T140" s="56"/>
      <c r="AT140" s="17" t="s">
        <v>142</v>
      </c>
      <c r="AU140" s="17" t="s">
        <v>87</v>
      </c>
    </row>
    <row r="141" spans="2:65" s="1" customFormat="1" ht="16.5" customHeight="1">
      <c r="B141" s="32"/>
      <c r="C141" s="177" t="s">
        <v>152</v>
      </c>
      <c r="D141" s="177" t="s">
        <v>293</v>
      </c>
      <c r="E141" s="178" t="s">
        <v>1155</v>
      </c>
      <c r="F141" s="179" t="s">
        <v>1156</v>
      </c>
      <c r="G141" s="180" t="s">
        <v>149</v>
      </c>
      <c r="H141" s="181">
        <v>75</v>
      </c>
      <c r="I141" s="182"/>
      <c r="J141" s="183">
        <f>ROUND(I141*H141,2)</f>
        <v>0</v>
      </c>
      <c r="K141" s="179" t="s">
        <v>1</v>
      </c>
      <c r="L141" s="184"/>
      <c r="M141" s="185" t="s">
        <v>1</v>
      </c>
      <c r="N141" s="186" t="s">
        <v>43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329</v>
      </c>
      <c r="AT141" s="143" t="s">
        <v>293</v>
      </c>
      <c r="AU141" s="143" t="s">
        <v>87</v>
      </c>
      <c r="AY141" s="17" t="s">
        <v>133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21</v>
      </c>
      <c r="BK141" s="144">
        <f>ROUND(I141*H141,2)</f>
        <v>0</v>
      </c>
      <c r="BL141" s="17" t="s">
        <v>329</v>
      </c>
      <c r="BM141" s="143" t="s">
        <v>1157</v>
      </c>
    </row>
    <row r="142" spans="2:65" s="1" customFormat="1" ht="11.25">
      <c r="B142" s="32"/>
      <c r="D142" s="145" t="s">
        <v>142</v>
      </c>
      <c r="F142" s="146" t="s">
        <v>1156</v>
      </c>
      <c r="I142" s="147"/>
      <c r="L142" s="32"/>
      <c r="M142" s="148"/>
      <c r="T142" s="56"/>
      <c r="AT142" s="17" t="s">
        <v>142</v>
      </c>
      <c r="AU142" s="17" t="s">
        <v>87</v>
      </c>
    </row>
    <row r="143" spans="2:65" s="1" customFormat="1" ht="37.9" customHeight="1">
      <c r="B143" s="32"/>
      <c r="C143" s="132" t="s">
        <v>140</v>
      </c>
      <c r="D143" s="132" t="s">
        <v>135</v>
      </c>
      <c r="E143" s="133" t="s">
        <v>1158</v>
      </c>
      <c r="F143" s="134" t="s">
        <v>1159</v>
      </c>
      <c r="G143" s="135" t="s">
        <v>149</v>
      </c>
      <c r="H143" s="136">
        <v>3</v>
      </c>
      <c r="I143" s="137"/>
      <c r="J143" s="138">
        <f>ROUND(I143*H143,2)</f>
        <v>0</v>
      </c>
      <c r="K143" s="134" t="s">
        <v>1</v>
      </c>
      <c r="L143" s="32"/>
      <c r="M143" s="139" t="s">
        <v>1</v>
      </c>
      <c r="N143" s="140" t="s">
        <v>43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544</v>
      </c>
      <c r="AT143" s="143" t="s">
        <v>135</v>
      </c>
      <c r="AU143" s="143" t="s">
        <v>87</v>
      </c>
      <c r="AY143" s="17" t="s">
        <v>133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21</v>
      </c>
      <c r="BK143" s="144">
        <f>ROUND(I143*H143,2)</f>
        <v>0</v>
      </c>
      <c r="BL143" s="17" t="s">
        <v>544</v>
      </c>
      <c r="BM143" s="143" t="s">
        <v>1160</v>
      </c>
    </row>
    <row r="144" spans="2:65" s="1" customFormat="1" ht="19.5">
      <c r="B144" s="32"/>
      <c r="D144" s="145" t="s">
        <v>142</v>
      </c>
      <c r="F144" s="146" t="s">
        <v>1159</v>
      </c>
      <c r="I144" s="147"/>
      <c r="L144" s="32"/>
      <c r="M144" s="148"/>
      <c r="T144" s="56"/>
      <c r="AT144" s="17" t="s">
        <v>142</v>
      </c>
      <c r="AU144" s="17" t="s">
        <v>87</v>
      </c>
    </row>
    <row r="145" spans="2:65" s="1" customFormat="1" ht="24.2" customHeight="1">
      <c r="B145" s="32"/>
      <c r="C145" s="177" t="s">
        <v>163</v>
      </c>
      <c r="D145" s="177" t="s">
        <v>293</v>
      </c>
      <c r="E145" s="178" t="s">
        <v>1161</v>
      </c>
      <c r="F145" s="179" t="s">
        <v>1162</v>
      </c>
      <c r="G145" s="180" t="s">
        <v>149</v>
      </c>
      <c r="H145" s="181">
        <v>3</v>
      </c>
      <c r="I145" s="182"/>
      <c r="J145" s="183">
        <f>ROUND(I145*H145,2)</f>
        <v>0</v>
      </c>
      <c r="K145" s="179" t="s">
        <v>1</v>
      </c>
      <c r="L145" s="184"/>
      <c r="M145" s="185" t="s">
        <v>1</v>
      </c>
      <c r="N145" s="186" t="s">
        <v>43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329</v>
      </c>
      <c r="AT145" s="143" t="s">
        <v>293</v>
      </c>
      <c r="AU145" s="143" t="s">
        <v>87</v>
      </c>
      <c r="AY145" s="17" t="s">
        <v>133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21</v>
      </c>
      <c r="BK145" s="144">
        <f>ROUND(I145*H145,2)</f>
        <v>0</v>
      </c>
      <c r="BL145" s="17" t="s">
        <v>329</v>
      </c>
      <c r="BM145" s="143" t="s">
        <v>1163</v>
      </c>
    </row>
    <row r="146" spans="2:65" s="1" customFormat="1" ht="19.5">
      <c r="B146" s="32"/>
      <c r="D146" s="145" t="s">
        <v>142</v>
      </c>
      <c r="F146" s="146" t="s">
        <v>1162</v>
      </c>
      <c r="I146" s="147"/>
      <c r="L146" s="32"/>
      <c r="M146" s="148"/>
      <c r="T146" s="56"/>
      <c r="AT146" s="17" t="s">
        <v>142</v>
      </c>
      <c r="AU146" s="17" t="s">
        <v>87</v>
      </c>
    </row>
    <row r="147" spans="2:65" s="1" customFormat="1" ht="16.5" customHeight="1">
      <c r="B147" s="32"/>
      <c r="C147" s="132" t="s">
        <v>417</v>
      </c>
      <c r="D147" s="132" t="s">
        <v>135</v>
      </c>
      <c r="E147" s="133" t="s">
        <v>1164</v>
      </c>
      <c r="F147" s="134" t="s">
        <v>1165</v>
      </c>
      <c r="G147" s="135" t="s">
        <v>149</v>
      </c>
      <c r="H147" s="136">
        <v>2</v>
      </c>
      <c r="I147" s="137"/>
      <c r="J147" s="138">
        <f>ROUND(I147*H147,2)</f>
        <v>0</v>
      </c>
      <c r="K147" s="134" t="s">
        <v>1</v>
      </c>
      <c r="L147" s="32"/>
      <c r="M147" s="139" t="s">
        <v>1</v>
      </c>
      <c r="N147" s="140" t="s">
        <v>43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544</v>
      </c>
      <c r="AT147" s="143" t="s">
        <v>135</v>
      </c>
      <c r="AU147" s="143" t="s">
        <v>87</v>
      </c>
      <c r="AY147" s="17" t="s">
        <v>133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21</v>
      </c>
      <c r="BK147" s="144">
        <f>ROUND(I147*H147,2)</f>
        <v>0</v>
      </c>
      <c r="BL147" s="17" t="s">
        <v>544</v>
      </c>
      <c r="BM147" s="143" t="s">
        <v>1166</v>
      </c>
    </row>
    <row r="148" spans="2:65" s="1" customFormat="1" ht="11.25">
      <c r="B148" s="32"/>
      <c r="D148" s="145" t="s">
        <v>142</v>
      </c>
      <c r="F148" s="146" t="s">
        <v>1165</v>
      </c>
      <c r="I148" s="147"/>
      <c r="L148" s="32"/>
      <c r="M148" s="148"/>
      <c r="T148" s="56"/>
      <c r="AT148" s="17" t="s">
        <v>142</v>
      </c>
      <c r="AU148" s="17" t="s">
        <v>87</v>
      </c>
    </row>
    <row r="149" spans="2:65" s="1" customFormat="1" ht="16.5" customHeight="1">
      <c r="B149" s="32"/>
      <c r="C149" s="177" t="s">
        <v>422</v>
      </c>
      <c r="D149" s="177" t="s">
        <v>293</v>
      </c>
      <c r="E149" s="178" t="s">
        <v>1167</v>
      </c>
      <c r="F149" s="179" t="s">
        <v>1168</v>
      </c>
      <c r="G149" s="180" t="s">
        <v>149</v>
      </c>
      <c r="H149" s="181">
        <v>2</v>
      </c>
      <c r="I149" s="182"/>
      <c r="J149" s="183">
        <f>ROUND(I149*H149,2)</f>
        <v>0</v>
      </c>
      <c r="K149" s="179" t="s">
        <v>1</v>
      </c>
      <c r="L149" s="184"/>
      <c r="M149" s="185" t="s">
        <v>1</v>
      </c>
      <c r="N149" s="186" t="s">
        <v>43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329</v>
      </c>
      <c r="AT149" s="143" t="s">
        <v>293</v>
      </c>
      <c r="AU149" s="143" t="s">
        <v>87</v>
      </c>
      <c r="AY149" s="17" t="s">
        <v>133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21</v>
      </c>
      <c r="BK149" s="144">
        <f>ROUND(I149*H149,2)</f>
        <v>0</v>
      </c>
      <c r="BL149" s="17" t="s">
        <v>329</v>
      </c>
      <c r="BM149" s="143" t="s">
        <v>1169</v>
      </c>
    </row>
    <row r="150" spans="2:65" s="1" customFormat="1" ht="11.25">
      <c r="B150" s="32"/>
      <c r="D150" s="145" t="s">
        <v>142</v>
      </c>
      <c r="F150" s="146" t="s">
        <v>1170</v>
      </c>
      <c r="I150" s="147"/>
      <c r="L150" s="32"/>
      <c r="M150" s="148"/>
      <c r="T150" s="56"/>
      <c r="AT150" s="17" t="s">
        <v>142</v>
      </c>
      <c r="AU150" s="17" t="s">
        <v>87</v>
      </c>
    </row>
    <row r="151" spans="2:65" s="1" customFormat="1" ht="19.5">
      <c r="B151" s="32"/>
      <c r="D151" s="145" t="s">
        <v>267</v>
      </c>
      <c r="F151" s="169" t="s">
        <v>1138</v>
      </c>
      <c r="I151" s="147"/>
      <c r="L151" s="32"/>
      <c r="M151" s="148"/>
      <c r="T151" s="56"/>
      <c r="AT151" s="17" t="s">
        <v>267</v>
      </c>
      <c r="AU151" s="17" t="s">
        <v>87</v>
      </c>
    </row>
    <row r="152" spans="2:65" s="1" customFormat="1" ht="16.5" customHeight="1">
      <c r="B152" s="32"/>
      <c r="C152" s="132" t="s">
        <v>326</v>
      </c>
      <c r="D152" s="132" t="s">
        <v>135</v>
      </c>
      <c r="E152" s="133" t="s">
        <v>1171</v>
      </c>
      <c r="F152" s="134" t="s">
        <v>1172</v>
      </c>
      <c r="G152" s="135" t="s">
        <v>149</v>
      </c>
      <c r="H152" s="136">
        <v>4</v>
      </c>
      <c r="I152" s="137"/>
      <c r="J152" s="138">
        <f>ROUND(I152*H152,2)</f>
        <v>0</v>
      </c>
      <c r="K152" s="134" t="s">
        <v>1</v>
      </c>
      <c r="L152" s="32"/>
      <c r="M152" s="139" t="s">
        <v>1</v>
      </c>
      <c r="N152" s="140" t="s">
        <v>43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544</v>
      </c>
      <c r="AT152" s="143" t="s">
        <v>135</v>
      </c>
      <c r="AU152" s="143" t="s">
        <v>87</v>
      </c>
      <c r="AY152" s="17" t="s">
        <v>133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21</v>
      </c>
      <c r="BK152" s="144">
        <f>ROUND(I152*H152,2)</f>
        <v>0</v>
      </c>
      <c r="BL152" s="17" t="s">
        <v>544</v>
      </c>
      <c r="BM152" s="143" t="s">
        <v>1173</v>
      </c>
    </row>
    <row r="153" spans="2:65" s="1" customFormat="1" ht="11.25">
      <c r="B153" s="32"/>
      <c r="D153" s="145" t="s">
        <v>142</v>
      </c>
      <c r="F153" s="146" t="s">
        <v>1172</v>
      </c>
      <c r="I153" s="147"/>
      <c r="L153" s="32"/>
      <c r="M153" s="148"/>
      <c r="T153" s="56"/>
      <c r="AT153" s="17" t="s">
        <v>142</v>
      </c>
      <c r="AU153" s="17" t="s">
        <v>87</v>
      </c>
    </row>
    <row r="154" spans="2:65" s="1" customFormat="1" ht="16.5" customHeight="1">
      <c r="B154" s="32"/>
      <c r="C154" s="177" t="s">
        <v>332</v>
      </c>
      <c r="D154" s="177" t="s">
        <v>293</v>
      </c>
      <c r="E154" s="178" t="s">
        <v>1174</v>
      </c>
      <c r="F154" s="179" t="s">
        <v>1175</v>
      </c>
      <c r="G154" s="180" t="s">
        <v>1133</v>
      </c>
      <c r="H154" s="181">
        <v>4</v>
      </c>
      <c r="I154" s="182"/>
      <c r="J154" s="183">
        <f>ROUND(I154*H154,2)</f>
        <v>0</v>
      </c>
      <c r="K154" s="179" t="s">
        <v>1</v>
      </c>
      <c r="L154" s="184"/>
      <c r="M154" s="185" t="s">
        <v>1</v>
      </c>
      <c r="N154" s="186" t="s">
        <v>43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1147</v>
      </c>
      <c r="AT154" s="143" t="s">
        <v>293</v>
      </c>
      <c r="AU154" s="143" t="s">
        <v>87</v>
      </c>
      <c r="AY154" s="17" t="s">
        <v>133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21</v>
      </c>
      <c r="BK154" s="144">
        <f>ROUND(I154*H154,2)</f>
        <v>0</v>
      </c>
      <c r="BL154" s="17" t="s">
        <v>544</v>
      </c>
      <c r="BM154" s="143" t="s">
        <v>1176</v>
      </c>
    </row>
    <row r="155" spans="2:65" s="1" customFormat="1" ht="11.25">
      <c r="B155" s="32"/>
      <c r="D155" s="145" t="s">
        <v>142</v>
      </c>
      <c r="F155" s="146" t="s">
        <v>1175</v>
      </c>
      <c r="I155" s="147"/>
      <c r="L155" s="32"/>
      <c r="M155" s="148"/>
      <c r="T155" s="56"/>
      <c r="AT155" s="17" t="s">
        <v>142</v>
      </c>
      <c r="AU155" s="17" t="s">
        <v>87</v>
      </c>
    </row>
    <row r="156" spans="2:65" s="1" customFormat="1" ht="19.5">
      <c r="B156" s="32"/>
      <c r="D156" s="145" t="s">
        <v>267</v>
      </c>
      <c r="F156" s="169" t="s">
        <v>1138</v>
      </c>
      <c r="I156" s="147"/>
      <c r="L156" s="32"/>
      <c r="M156" s="148"/>
      <c r="T156" s="56"/>
      <c r="AT156" s="17" t="s">
        <v>267</v>
      </c>
      <c r="AU156" s="17" t="s">
        <v>87</v>
      </c>
    </row>
    <row r="157" spans="2:65" s="1" customFormat="1" ht="24.2" customHeight="1">
      <c r="B157" s="32"/>
      <c r="C157" s="132" t="s">
        <v>407</v>
      </c>
      <c r="D157" s="132" t="s">
        <v>135</v>
      </c>
      <c r="E157" s="133" t="s">
        <v>1177</v>
      </c>
      <c r="F157" s="134" t="s">
        <v>1178</v>
      </c>
      <c r="G157" s="135" t="s">
        <v>149</v>
      </c>
      <c r="H157" s="136">
        <v>5</v>
      </c>
      <c r="I157" s="137"/>
      <c r="J157" s="138">
        <f>ROUND(I157*H157,2)</f>
        <v>0</v>
      </c>
      <c r="K157" s="134" t="s">
        <v>1</v>
      </c>
      <c r="L157" s="32"/>
      <c r="M157" s="139" t="s">
        <v>1</v>
      </c>
      <c r="N157" s="140" t="s">
        <v>43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544</v>
      </c>
      <c r="AT157" s="143" t="s">
        <v>135</v>
      </c>
      <c r="AU157" s="143" t="s">
        <v>87</v>
      </c>
      <c r="AY157" s="17" t="s">
        <v>133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21</v>
      </c>
      <c r="BK157" s="144">
        <f>ROUND(I157*H157,2)</f>
        <v>0</v>
      </c>
      <c r="BL157" s="17" t="s">
        <v>544</v>
      </c>
      <c r="BM157" s="143" t="s">
        <v>1179</v>
      </c>
    </row>
    <row r="158" spans="2:65" s="1" customFormat="1" ht="11.25">
      <c r="B158" s="32"/>
      <c r="D158" s="145" t="s">
        <v>142</v>
      </c>
      <c r="F158" s="146" t="s">
        <v>1178</v>
      </c>
      <c r="I158" s="147"/>
      <c r="L158" s="32"/>
      <c r="M158" s="148"/>
      <c r="T158" s="56"/>
      <c r="AT158" s="17" t="s">
        <v>142</v>
      </c>
      <c r="AU158" s="17" t="s">
        <v>87</v>
      </c>
    </row>
    <row r="159" spans="2:65" s="1" customFormat="1" ht="21.75" customHeight="1">
      <c r="B159" s="32"/>
      <c r="C159" s="177" t="s">
        <v>411</v>
      </c>
      <c r="D159" s="177" t="s">
        <v>293</v>
      </c>
      <c r="E159" s="178" t="s">
        <v>1180</v>
      </c>
      <c r="F159" s="179" t="s">
        <v>1181</v>
      </c>
      <c r="G159" s="180" t="s">
        <v>149</v>
      </c>
      <c r="H159" s="181">
        <v>5</v>
      </c>
      <c r="I159" s="182"/>
      <c r="J159" s="183">
        <f>ROUND(I159*H159,2)</f>
        <v>0</v>
      </c>
      <c r="K159" s="179" t="s">
        <v>1</v>
      </c>
      <c r="L159" s="184"/>
      <c r="M159" s="185" t="s">
        <v>1</v>
      </c>
      <c r="N159" s="186" t="s">
        <v>43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329</v>
      </c>
      <c r="AT159" s="143" t="s">
        <v>293</v>
      </c>
      <c r="AU159" s="143" t="s">
        <v>87</v>
      </c>
      <c r="AY159" s="17" t="s">
        <v>133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21</v>
      </c>
      <c r="BK159" s="144">
        <f>ROUND(I159*H159,2)</f>
        <v>0</v>
      </c>
      <c r="BL159" s="17" t="s">
        <v>329</v>
      </c>
      <c r="BM159" s="143" t="s">
        <v>1182</v>
      </c>
    </row>
    <row r="160" spans="2:65" s="1" customFormat="1" ht="11.25">
      <c r="B160" s="32"/>
      <c r="D160" s="145" t="s">
        <v>142</v>
      </c>
      <c r="F160" s="146" t="s">
        <v>1181</v>
      </c>
      <c r="I160" s="147"/>
      <c r="L160" s="32"/>
      <c r="M160" s="148"/>
      <c r="T160" s="56"/>
      <c r="AT160" s="17" t="s">
        <v>142</v>
      </c>
      <c r="AU160" s="17" t="s">
        <v>87</v>
      </c>
    </row>
    <row r="161" spans="2:65" s="1" customFormat="1" ht="19.5">
      <c r="B161" s="32"/>
      <c r="D161" s="145" t="s">
        <v>267</v>
      </c>
      <c r="F161" s="169" t="s">
        <v>1138</v>
      </c>
      <c r="I161" s="147"/>
      <c r="L161" s="32"/>
      <c r="M161" s="148"/>
      <c r="T161" s="56"/>
      <c r="AT161" s="17" t="s">
        <v>267</v>
      </c>
      <c r="AU161" s="17" t="s">
        <v>87</v>
      </c>
    </row>
    <row r="162" spans="2:65" s="1" customFormat="1" ht="24.2" customHeight="1">
      <c r="B162" s="32"/>
      <c r="C162" s="132" t="s">
        <v>170</v>
      </c>
      <c r="D162" s="132" t="s">
        <v>135</v>
      </c>
      <c r="E162" s="133" t="s">
        <v>1183</v>
      </c>
      <c r="F162" s="134" t="s">
        <v>1184</v>
      </c>
      <c r="G162" s="135" t="s">
        <v>149</v>
      </c>
      <c r="H162" s="136">
        <v>16</v>
      </c>
      <c r="I162" s="137"/>
      <c r="J162" s="138">
        <f>ROUND(I162*H162,2)</f>
        <v>0</v>
      </c>
      <c r="K162" s="134" t="s">
        <v>1</v>
      </c>
      <c r="L162" s="32"/>
      <c r="M162" s="139" t="s">
        <v>1</v>
      </c>
      <c r="N162" s="140" t="s">
        <v>43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544</v>
      </c>
      <c r="AT162" s="143" t="s">
        <v>135</v>
      </c>
      <c r="AU162" s="143" t="s">
        <v>87</v>
      </c>
      <c r="AY162" s="17" t="s">
        <v>133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21</v>
      </c>
      <c r="BK162" s="144">
        <f>ROUND(I162*H162,2)</f>
        <v>0</v>
      </c>
      <c r="BL162" s="17" t="s">
        <v>544</v>
      </c>
      <c r="BM162" s="143" t="s">
        <v>1185</v>
      </c>
    </row>
    <row r="163" spans="2:65" s="1" customFormat="1" ht="19.5">
      <c r="B163" s="32"/>
      <c r="D163" s="145" t="s">
        <v>142</v>
      </c>
      <c r="F163" s="146" t="s">
        <v>1184</v>
      </c>
      <c r="I163" s="147"/>
      <c r="L163" s="32"/>
      <c r="M163" s="148"/>
      <c r="T163" s="56"/>
      <c r="AT163" s="17" t="s">
        <v>142</v>
      </c>
      <c r="AU163" s="17" t="s">
        <v>87</v>
      </c>
    </row>
    <row r="164" spans="2:65" s="1" customFormat="1" ht="24.2" customHeight="1">
      <c r="B164" s="32"/>
      <c r="C164" s="177" t="s">
        <v>177</v>
      </c>
      <c r="D164" s="177" t="s">
        <v>293</v>
      </c>
      <c r="E164" s="178" t="s">
        <v>1186</v>
      </c>
      <c r="F164" s="179" t="s">
        <v>1187</v>
      </c>
      <c r="G164" s="180" t="s">
        <v>149</v>
      </c>
      <c r="H164" s="181">
        <v>16</v>
      </c>
      <c r="I164" s="182"/>
      <c r="J164" s="183">
        <f>ROUND(I164*H164,2)</f>
        <v>0</v>
      </c>
      <c r="K164" s="179" t="s">
        <v>1</v>
      </c>
      <c r="L164" s="184"/>
      <c r="M164" s="185" t="s">
        <v>1</v>
      </c>
      <c r="N164" s="186" t="s">
        <v>43</v>
      </c>
      <c r="P164" s="141">
        <f>O164*H164</f>
        <v>0</v>
      </c>
      <c r="Q164" s="141">
        <v>3.3E-3</v>
      </c>
      <c r="R164" s="141">
        <f>Q164*H164</f>
        <v>5.28E-2</v>
      </c>
      <c r="S164" s="141">
        <v>0</v>
      </c>
      <c r="T164" s="142">
        <f>S164*H164</f>
        <v>0</v>
      </c>
      <c r="AR164" s="143" t="s">
        <v>329</v>
      </c>
      <c r="AT164" s="143" t="s">
        <v>293</v>
      </c>
      <c r="AU164" s="143" t="s">
        <v>87</v>
      </c>
      <c r="AY164" s="17" t="s">
        <v>133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21</v>
      </c>
      <c r="BK164" s="144">
        <f>ROUND(I164*H164,2)</f>
        <v>0</v>
      </c>
      <c r="BL164" s="17" t="s">
        <v>329</v>
      </c>
      <c r="BM164" s="143" t="s">
        <v>1188</v>
      </c>
    </row>
    <row r="165" spans="2:65" s="1" customFormat="1" ht="19.5">
      <c r="B165" s="32"/>
      <c r="D165" s="145" t="s">
        <v>142</v>
      </c>
      <c r="F165" s="146" t="s">
        <v>1187</v>
      </c>
      <c r="I165" s="147"/>
      <c r="L165" s="32"/>
      <c r="M165" s="148"/>
      <c r="T165" s="56"/>
      <c r="AT165" s="17" t="s">
        <v>142</v>
      </c>
      <c r="AU165" s="17" t="s">
        <v>87</v>
      </c>
    </row>
    <row r="166" spans="2:65" s="1" customFormat="1" ht="19.5">
      <c r="B166" s="32"/>
      <c r="D166" s="145" t="s">
        <v>267</v>
      </c>
      <c r="F166" s="169" t="s">
        <v>1138</v>
      </c>
      <c r="I166" s="147"/>
      <c r="L166" s="32"/>
      <c r="M166" s="148"/>
      <c r="T166" s="56"/>
      <c r="AT166" s="17" t="s">
        <v>267</v>
      </c>
      <c r="AU166" s="17" t="s">
        <v>87</v>
      </c>
    </row>
    <row r="167" spans="2:65" s="1" customFormat="1" ht="24.2" customHeight="1">
      <c r="B167" s="32"/>
      <c r="C167" s="132" t="s">
        <v>213</v>
      </c>
      <c r="D167" s="132" t="s">
        <v>135</v>
      </c>
      <c r="E167" s="133" t="s">
        <v>1189</v>
      </c>
      <c r="F167" s="134" t="s">
        <v>1190</v>
      </c>
      <c r="G167" s="135" t="s">
        <v>149</v>
      </c>
      <c r="H167" s="136">
        <v>17</v>
      </c>
      <c r="I167" s="137"/>
      <c r="J167" s="138">
        <f>ROUND(I167*H167,2)</f>
        <v>0</v>
      </c>
      <c r="K167" s="134" t="s">
        <v>1</v>
      </c>
      <c r="L167" s="32"/>
      <c r="M167" s="139" t="s">
        <v>1</v>
      </c>
      <c r="N167" s="140" t="s">
        <v>43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544</v>
      </c>
      <c r="AT167" s="143" t="s">
        <v>135</v>
      </c>
      <c r="AU167" s="143" t="s">
        <v>87</v>
      </c>
      <c r="AY167" s="17" t="s">
        <v>133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21</v>
      </c>
      <c r="BK167" s="144">
        <f>ROUND(I167*H167,2)</f>
        <v>0</v>
      </c>
      <c r="BL167" s="17" t="s">
        <v>544</v>
      </c>
      <c r="BM167" s="143" t="s">
        <v>1191</v>
      </c>
    </row>
    <row r="168" spans="2:65" s="1" customFormat="1" ht="11.25">
      <c r="B168" s="32"/>
      <c r="D168" s="145" t="s">
        <v>142</v>
      </c>
      <c r="F168" s="146" t="s">
        <v>1190</v>
      </c>
      <c r="I168" s="147"/>
      <c r="L168" s="32"/>
      <c r="M168" s="148"/>
      <c r="T168" s="56"/>
      <c r="AT168" s="17" t="s">
        <v>142</v>
      </c>
      <c r="AU168" s="17" t="s">
        <v>87</v>
      </c>
    </row>
    <row r="169" spans="2:65" s="1" customFormat="1" ht="16.5" customHeight="1">
      <c r="B169" s="32"/>
      <c r="C169" s="177" t="s">
        <v>220</v>
      </c>
      <c r="D169" s="177" t="s">
        <v>293</v>
      </c>
      <c r="E169" s="178" t="s">
        <v>1192</v>
      </c>
      <c r="F169" s="179" t="s">
        <v>1193</v>
      </c>
      <c r="G169" s="180" t="s">
        <v>149</v>
      </c>
      <c r="H169" s="181">
        <v>17</v>
      </c>
      <c r="I169" s="182"/>
      <c r="J169" s="183">
        <f>ROUND(I169*H169,2)</f>
        <v>0</v>
      </c>
      <c r="K169" s="179" t="s">
        <v>1</v>
      </c>
      <c r="L169" s="184"/>
      <c r="M169" s="185" t="s">
        <v>1</v>
      </c>
      <c r="N169" s="186" t="s">
        <v>43</v>
      </c>
      <c r="P169" s="141">
        <f>O169*H169</f>
        <v>0</v>
      </c>
      <c r="Q169" s="141">
        <v>9.1999999999999998E-2</v>
      </c>
      <c r="R169" s="141">
        <f>Q169*H169</f>
        <v>1.5640000000000001</v>
      </c>
      <c r="S169" s="141">
        <v>0</v>
      </c>
      <c r="T169" s="142">
        <f>S169*H169</f>
        <v>0</v>
      </c>
      <c r="AR169" s="143" t="s">
        <v>329</v>
      </c>
      <c r="AT169" s="143" t="s">
        <v>293</v>
      </c>
      <c r="AU169" s="143" t="s">
        <v>87</v>
      </c>
      <c r="AY169" s="17" t="s">
        <v>133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21</v>
      </c>
      <c r="BK169" s="144">
        <f>ROUND(I169*H169,2)</f>
        <v>0</v>
      </c>
      <c r="BL169" s="17" t="s">
        <v>329</v>
      </c>
      <c r="BM169" s="143" t="s">
        <v>1194</v>
      </c>
    </row>
    <row r="170" spans="2:65" s="1" customFormat="1" ht="11.25">
      <c r="B170" s="32"/>
      <c r="D170" s="145" t="s">
        <v>142</v>
      </c>
      <c r="F170" s="146" t="s">
        <v>1193</v>
      </c>
      <c r="I170" s="147"/>
      <c r="L170" s="32"/>
      <c r="M170" s="148"/>
      <c r="T170" s="56"/>
      <c r="AT170" s="17" t="s">
        <v>142</v>
      </c>
      <c r="AU170" s="17" t="s">
        <v>87</v>
      </c>
    </row>
    <row r="171" spans="2:65" s="1" customFormat="1" ht="19.5">
      <c r="B171" s="32"/>
      <c r="D171" s="145" t="s">
        <v>267</v>
      </c>
      <c r="F171" s="169" t="s">
        <v>1138</v>
      </c>
      <c r="I171" s="147"/>
      <c r="L171" s="32"/>
      <c r="M171" s="148"/>
      <c r="T171" s="56"/>
      <c r="AT171" s="17" t="s">
        <v>267</v>
      </c>
      <c r="AU171" s="17" t="s">
        <v>87</v>
      </c>
    </row>
    <row r="172" spans="2:65" s="1" customFormat="1" ht="24.2" customHeight="1">
      <c r="B172" s="32"/>
      <c r="C172" s="132" t="s">
        <v>183</v>
      </c>
      <c r="D172" s="132" t="s">
        <v>135</v>
      </c>
      <c r="E172" s="133" t="s">
        <v>1195</v>
      </c>
      <c r="F172" s="134" t="s">
        <v>1196</v>
      </c>
      <c r="G172" s="135" t="s">
        <v>149</v>
      </c>
      <c r="H172" s="136">
        <v>16</v>
      </c>
      <c r="I172" s="137"/>
      <c r="J172" s="138">
        <f>ROUND(I172*H172,2)</f>
        <v>0</v>
      </c>
      <c r="K172" s="134" t="s">
        <v>1</v>
      </c>
      <c r="L172" s="32"/>
      <c r="M172" s="139" t="s">
        <v>1</v>
      </c>
      <c r="N172" s="140" t="s">
        <v>43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544</v>
      </c>
      <c r="AT172" s="143" t="s">
        <v>135</v>
      </c>
      <c r="AU172" s="143" t="s">
        <v>87</v>
      </c>
      <c r="AY172" s="17" t="s">
        <v>133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21</v>
      </c>
      <c r="BK172" s="144">
        <f>ROUND(I172*H172,2)</f>
        <v>0</v>
      </c>
      <c r="BL172" s="17" t="s">
        <v>544</v>
      </c>
      <c r="BM172" s="143" t="s">
        <v>1197</v>
      </c>
    </row>
    <row r="173" spans="2:65" s="1" customFormat="1" ht="19.5">
      <c r="B173" s="32"/>
      <c r="D173" s="145" t="s">
        <v>142</v>
      </c>
      <c r="F173" s="146" t="s">
        <v>1198</v>
      </c>
      <c r="I173" s="147"/>
      <c r="L173" s="32"/>
      <c r="M173" s="148"/>
      <c r="T173" s="56"/>
      <c r="AT173" s="17" t="s">
        <v>142</v>
      </c>
      <c r="AU173" s="17" t="s">
        <v>87</v>
      </c>
    </row>
    <row r="174" spans="2:65" s="1" customFormat="1" ht="21.75" customHeight="1">
      <c r="B174" s="32"/>
      <c r="C174" s="177" t="s">
        <v>190</v>
      </c>
      <c r="D174" s="177" t="s">
        <v>293</v>
      </c>
      <c r="E174" s="178" t="s">
        <v>1199</v>
      </c>
      <c r="F174" s="179" t="s">
        <v>1200</v>
      </c>
      <c r="G174" s="180" t="s">
        <v>149</v>
      </c>
      <c r="H174" s="181">
        <v>16</v>
      </c>
      <c r="I174" s="182"/>
      <c r="J174" s="183">
        <f>ROUND(I174*H174,2)</f>
        <v>0</v>
      </c>
      <c r="K174" s="179" t="s">
        <v>1</v>
      </c>
      <c r="L174" s="184"/>
      <c r="M174" s="185" t="s">
        <v>1</v>
      </c>
      <c r="N174" s="186" t="s">
        <v>43</v>
      </c>
      <c r="P174" s="141">
        <f>O174*H174</f>
        <v>0</v>
      </c>
      <c r="Q174" s="141">
        <v>4.1000000000000003E-3</v>
      </c>
      <c r="R174" s="141">
        <f>Q174*H174</f>
        <v>6.5600000000000006E-2</v>
      </c>
      <c r="S174" s="141">
        <v>0</v>
      </c>
      <c r="T174" s="142">
        <f>S174*H174</f>
        <v>0</v>
      </c>
      <c r="AR174" s="143" t="s">
        <v>329</v>
      </c>
      <c r="AT174" s="143" t="s">
        <v>293</v>
      </c>
      <c r="AU174" s="143" t="s">
        <v>87</v>
      </c>
      <c r="AY174" s="17" t="s">
        <v>133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21</v>
      </c>
      <c r="BK174" s="144">
        <f>ROUND(I174*H174,2)</f>
        <v>0</v>
      </c>
      <c r="BL174" s="17" t="s">
        <v>329</v>
      </c>
      <c r="BM174" s="143" t="s">
        <v>1201</v>
      </c>
    </row>
    <row r="175" spans="2:65" s="1" customFormat="1" ht="11.25">
      <c r="B175" s="32"/>
      <c r="D175" s="145" t="s">
        <v>142</v>
      </c>
      <c r="F175" s="146" t="s">
        <v>1200</v>
      </c>
      <c r="I175" s="147"/>
      <c r="L175" s="32"/>
      <c r="M175" s="148"/>
      <c r="T175" s="56"/>
      <c r="AT175" s="17" t="s">
        <v>142</v>
      </c>
      <c r="AU175" s="17" t="s">
        <v>87</v>
      </c>
    </row>
    <row r="176" spans="2:65" s="1" customFormat="1" ht="19.5">
      <c r="B176" s="32"/>
      <c r="D176" s="145" t="s">
        <v>267</v>
      </c>
      <c r="F176" s="169" t="s">
        <v>1138</v>
      </c>
      <c r="I176" s="147"/>
      <c r="L176" s="32"/>
      <c r="M176" s="148"/>
      <c r="T176" s="56"/>
      <c r="AT176" s="17" t="s">
        <v>267</v>
      </c>
      <c r="AU176" s="17" t="s">
        <v>87</v>
      </c>
    </row>
    <row r="177" spans="2:65" s="1" customFormat="1" ht="24.2" customHeight="1">
      <c r="B177" s="32"/>
      <c r="C177" s="132" t="s">
        <v>25</v>
      </c>
      <c r="D177" s="132" t="s">
        <v>135</v>
      </c>
      <c r="E177" s="133" t="s">
        <v>1202</v>
      </c>
      <c r="F177" s="134" t="s">
        <v>1203</v>
      </c>
      <c r="G177" s="135" t="s">
        <v>149</v>
      </c>
      <c r="H177" s="136">
        <v>1</v>
      </c>
      <c r="I177" s="137"/>
      <c r="J177" s="138">
        <f>ROUND(I177*H177,2)</f>
        <v>0</v>
      </c>
      <c r="K177" s="134" t="s">
        <v>1</v>
      </c>
      <c r="L177" s="32"/>
      <c r="M177" s="139" t="s">
        <v>1</v>
      </c>
      <c r="N177" s="140" t="s">
        <v>43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544</v>
      </c>
      <c r="AT177" s="143" t="s">
        <v>135</v>
      </c>
      <c r="AU177" s="143" t="s">
        <v>87</v>
      </c>
      <c r="AY177" s="17" t="s">
        <v>133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21</v>
      </c>
      <c r="BK177" s="144">
        <f>ROUND(I177*H177,2)</f>
        <v>0</v>
      </c>
      <c r="BL177" s="17" t="s">
        <v>544</v>
      </c>
      <c r="BM177" s="143" t="s">
        <v>1204</v>
      </c>
    </row>
    <row r="178" spans="2:65" s="1" customFormat="1" ht="19.5">
      <c r="B178" s="32"/>
      <c r="D178" s="145" t="s">
        <v>142</v>
      </c>
      <c r="F178" s="146" t="s">
        <v>1203</v>
      </c>
      <c r="I178" s="147"/>
      <c r="L178" s="32"/>
      <c r="M178" s="148"/>
      <c r="T178" s="56"/>
      <c r="AT178" s="17" t="s">
        <v>142</v>
      </c>
      <c r="AU178" s="17" t="s">
        <v>87</v>
      </c>
    </row>
    <row r="179" spans="2:65" s="1" customFormat="1" ht="16.5" customHeight="1">
      <c r="B179" s="32"/>
      <c r="C179" s="177" t="s">
        <v>204</v>
      </c>
      <c r="D179" s="177" t="s">
        <v>293</v>
      </c>
      <c r="E179" s="178" t="s">
        <v>1205</v>
      </c>
      <c r="F179" s="179" t="s">
        <v>1206</v>
      </c>
      <c r="G179" s="180" t="s">
        <v>149</v>
      </c>
      <c r="H179" s="181">
        <v>1</v>
      </c>
      <c r="I179" s="182"/>
      <c r="J179" s="183">
        <f>ROUND(I179*H179,2)</f>
        <v>0</v>
      </c>
      <c r="K179" s="179" t="s">
        <v>1</v>
      </c>
      <c r="L179" s="184"/>
      <c r="M179" s="185" t="s">
        <v>1</v>
      </c>
      <c r="N179" s="186" t="s">
        <v>43</v>
      </c>
      <c r="P179" s="141">
        <f>O179*H179</f>
        <v>0</v>
      </c>
      <c r="Q179" s="141">
        <v>4.7999999999999996E-3</v>
      </c>
      <c r="R179" s="141">
        <f>Q179*H179</f>
        <v>4.7999999999999996E-3</v>
      </c>
      <c r="S179" s="141">
        <v>0</v>
      </c>
      <c r="T179" s="142">
        <f>S179*H179</f>
        <v>0</v>
      </c>
      <c r="AR179" s="143" t="s">
        <v>329</v>
      </c>
      <c r="AT179" s="143" t="s">
        <v>293</v>
      </c>
      <c r="AU179" s="143" t="s">
        <v>87</v>
      </c>
      <c r="AY179" s="17" t="s">
        <v>133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21</v>
      </c>
      <c r="BK179" s="144">
        <f>ROUND(I179*H179,2)</f>
        <v>0</v>
      </c>
      <c r="BL179" s="17" t="s">
        <v>329</v>
      </c>
      <c r="BM179" s="143" t="s">
        <v>1207</v>
      </c>
    </row>
    <row r="180" spans="2:65" s="1" customFormat="1" ht="11.25">
      <c r="B180" s="32"/>
      <c r="D180" s="145" t="s">
        <v>142</v>
      </c>
      <c r="F180" s="146" t="s">
        <v>1208</v>
      </c>
      <c r="I180" s="147"/>
      <c r="L180" s="32"/>
      <c r="M180" s="148"/>
      <c r="T180" s="56"/>
      <c r="AT180" s="17" t="s">
        <v>142</v>
      </c>
      <c r="AU180" s="17" t="s">
        <v>87</v>
      </c>
    </row>
    <row r="181" spans="2:65" s="1" customFormat="1" ht="19.5">
      <c r="B181" s="32"/>
      <c r="D181" s="145" t="s">
        <v>267</v>
      </c>
      <c r="F181" s="169" t="s">
        <v>1138</v>
      </c>
      <c r="I181" s="147"/>
      <c r="L181" s="32"/>
      <c r="M181" s="148"/>
      <c r="T181" s="56"/>
      <c r="AT181" s="17" t="s">
        <v>267</v>
      </c>
      <c r="AU181" s="17" t="s">
        <v>87</v>
      </c>
    </row>
    <row r="182" spans="2:65" s="1" customFormat="1" ht="16.5" customHeight="1">
      <c r="B182" s="32"/>
      <c r="C182" s="132" t="s">
        <v>227</v>
      </c>
      <c r="D182" s="132" t="s">
        <v>135</v>
      </c>
      <c r="E182" s="133" t="s">
        <v>1209</v>
      </c>
      <c r="F182" s="134" t="s">
        <v>1210</v>
      </c>
      <c r="G182" s="135" t="s">
        <v>149</v>
      </c>
      <c r="H182" s="136">
        <v>13</v>
      </c>
      <c r="I182" s="137"/>
      <c r="J182" s="138">
        <f>ROUND(I182*H182,2)</f>
        <v>0</v>
      </c>
      <c r="K182" s="134" t="s">
        <v>1</v>
      </c>
      <c r="L182" s="32"/>
      <c r="M182" s="139" t="s">
        <v>1</v>
      </c>
      <c r="N182" s="140" t="s">
        <v>43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544</v>
      </c>
      <c r="AT182" s="143" t="s">
        <v>135</v>
      </c>
      <c r="AU182" s="143" t="s">
        <v>87</v>
      </c>
      <c r="AY182" s="17" t="s">
        <v>133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21</v>
      </c>
      <c r="BK182" s="144">
        <f>ROUND(I182*H182,2)</f>
        <v>0</v>
      </c>
      <c r="BL182" s="17" t="s">
        <v>544</v>
      </c>
      <c r="BM182" s="143" t="s">
        <v>1211</v>
      </c>
    </row>
    <row r="183" spans="2:65" s="1" customFormat="1" ht="11.25">
      <c r="B183" s="32"/>
      <c r="D183" s="145" t="s">
        <v>142</v>
      </c>
      <c r="F183" s="146" t="s">
        <v>1210</v>
      </c>
      <c r="I183" s="147"/>
      <c r="L183" s="32"/>
      <c r="M183" s="148"/>
      <c r="T183" s="56"/>
      <c r="AT183" s="17" t="s">
        <v>142</v>
      </c>
      <c r="AU183" s="17" t="s">
        <v>87</v>
      </c>
    </row>
    <row r="184" spans="2:65" s="1" customFormat="1" ht="16.5" customHeight="1">
      <c r="B184" s="32"/>
      <c r="C184" s="177" t="s">
        <v>8</v>
      </c>
      <c r="D184" s="177" t="s">
        <v>293</v>
      </c>
      <c r="E184" s="178" t="s">
        <v>1212</v>
      </c>
      <c r="F184" s="179" t="s">
        <v>1213</v>
      </c>
      <c r="G184" s="180" t="s">
        <v>149</v>
      </c>
      <c r="H184" s="181">
        <v>13</v>
      </c>
      <c r="I184" s="182"/>
      <c r="J184" s="183">
        <f>ROUND(I184*H184,2)</f>
        <v>0</v>
      </c>
      <c r="K184" s="179" t="s">
        <v>1</v>
      </c>
      <c r="L184" s="184"/>
      <c r="M184" s="185" t="s">
        <v>1</v>
      </c>
      <c r="N184" s="186" t="s">
        <v>43</v>
      </c>
      <c r="P184" s="141">
        <f>O184*H184</f>
        <v>0</v>
      </c>
      <c r="Q184" s="141">
        <v>2.9999999999999997E-4</v>
      </c>
      <c r="R184" s="141">
        <f>Q184*H184</f>
        <v>3.8999999999999998E-3</v>
      </c>
      <c r="S184" s="141">
        <v>0</v>
      </c>
      <c r="T184" s="142">
        <f>S184*H184</f>
        <v>0</v>
      </c>
      <c r="AR184" s="143" t="s">
        <v>329</v>
      </c>
      <c r="AT184" s="143" t="s">
        <v>293</v>
      </c>
      <c r="AU184" s="143" t="s">
        <v>87</v>
      </c>
      <c r="AY184" s="17" t="s">
        <v>133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21</v>
      </c>
      <c r="BK184" s="144">
        <f>ROUND(I184*H184,2)</f>
        <v>0</v>
      </c>
      <c r="BL184" s="17" t="s">
        <v>329</v>
      </c>
      <c r="BM184" s="143" t="s">
        <v>1214</v>
      </c>
    </row>
    <row r="185" spans="2:65" s="1" customFormat="1" ht="11.25">
      <c r="B185" s="32"/>
      <c r="D185" s="145" t="s">
        <v>142</v>
      </c>
      <c r="F185" s="146" t="s">
        <v>1213</v>
      </c>
      <c r="I185" s="147"/>
      <c r="L185" s="32"/>
      <c r="M185" s="148"/>
      <c r="T185" s="56"/>
      <c r="AT185" s="17" t="s">
        <v>142</v>
      </c>
      <c r="AU185" s="17" t="s">
        <v>87</v>
      </c>
    </row>
    <row r="186" spans="2:65" s="1" customFormat="1" ht="16.5" customHeight="1">
      <c r="B186" s="32"/>
      <c r="C186" s="132" t="s">
        <v>241</v>
      </c>
      <c r="D186" s="132" t="s">
        <v>135</v>
      </c>
      <c r="E186" s="133" t="s">
        <v>1215</v>
      </c>
      <c r="F186" s="134" t="s">
        <v>1216</v>
      </c>
      <c r="G186" s="135" t="s">
        <v>149</v>
      </c>
      <c r="H186" s="136">
        <v>2</v>
      </c>
      <c r="I186" s="137"/>
      <c r="J186" s="138">
        <f>ROUND(I186*H186,2)</f>
        <v>0</v>
      </c>
      <c r="K186" s="134" t="s">
        <v>1</v>
      </c>
      <c r="L186" s="32"/>
      <c r="M186" s="139" t="s">
        <v>1</v>
      </c>
      <c r="N186" s="140" t="s">
        <v>43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544</v>
      </c>
      <c r="AT186" s="143" t="s">
        <v>135</v>
      </c>
      <c r="AU186" s="143" t="s">
        <v>87</v>
      </c>
      <c r="AY186" s="17" t="s">
        <v>133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21</v>
      </c>
      <c r="BK186" s="144">
        <f>ROUND(I186*H186,2)</f>
        <v>0</v>
      </c>
      <c r="BL186" s="17" t="s">
        <v>544</v>
      </c>
      <c r="BM186" s="143" t="s">
        <v>1217</v>
      </c>
    </row>
    <row r="187" spans="2:65" s="1" customFormat="1" ht="11.25">
      <c r="B187" s="32"/>
      <c r="D187" s="145" t="s">
        <v>142</v>
      </c>
      <c r="F187" s="146" t="s">
        <v>1216</v>
      </c>
      <c r="I187" s="147"/>
      <c r="L187" s="32"/>
      <c r="M187" s="148"/>
      <c r="T187" s="56"/>
      <c r="AT187" s="17" t="s">
        <v>142</v>
      </c>
      <c r="AU187" s="17" t="s">
        <v>87</v>
      </c>
    </row>
    <row r="188" spans="2:65" s="1" customFormat="1" ht="16.5" customHeight="1">
      <c r="B188" s="32"/>
      <c r="C188" s="177" t="s">
        <v>248</v>
      </c>
      <c r="D188" s="177" t="s">
        <v>293</v>
      </c>
      <c r="E188" s="178" t="s">
        <v>1218</v>
      </c>
      <c r="F188" s="179" t="s">
        <v>1219</v>
      </c>
      <c r="G188" s="180" t="s">
        <v>149</v>
      </c>
      <c r="H188" s="181">
        <v>8</v>
      </c>
      <c r="I188" s="182"/>
      <c r="J188" s="183">
        <f>ROUND(I188*H188,2)</f>
        <v>0</v>
      </c>
      <c r="K188" s="179" t="s">
        <v>1</v>
      </c>
      <c r="L188" s="184"/>
      <c r="M188" s="185" t="s">
        <v>1</v>
      </c>
      <c r="N188" s="186" t="s">
        <v>43</v>
      </c>
      <c r="P188" s="141">
        <f>O188*H188</f>
        <v>0</v>
      </c>
      <c r="Q188" s="141">
        <v>5.0000000000000001E-4</v>
      </c>
      <c r="R188" s="141">
        <f>Q188*H188</f>
        <v>4.0000000000000001E-3</v>
      </c>
      <c r="S188" s="141">
        <v>0</v>
      </c>
      <c r="T188" s="142">
        <f>S188*H188</f>
        <v>0</v>
      </c>
      <c r="AR188" s="143" t="s">
        <v>329</v>
      </c>
      <c r="AT188" s="143" t="s">
        <v>293</v>
      </c>
      <c r="AU188" s="143" t="s">
        <v>87</v>
      </c>
      <c r="AY188" s="17" t="s">
        <v>133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21</v>
      </c>
      <c r="BK188" s="144">
        <f>ROUND(I188*H188,2)</f>
        <v>0</v>
      </c>
      <c r="BL188" s="17" t="s">
        <v>329</v>
      </c>
      <c r="BM188" s="143" t="s">
        <v>1220</v>
      </c>
    </row>
    <row r="189" spans="2:65" s="1" customFormat="1" ht="11.25">
      <c r="B189" s="32"/>
      <c r="D189" s="145" t="s">
        <v>142</v>
      </c>
      <c r="F189" s="146" t="s">
        <v>1219</v>
      </c>
      <c r="I189" s="147"/>
      <c r="L189" s="32"/>
      <c r="M189" s="148"/>
      <c r="T189" s="56"/>
      <c r="AT189" s="17" t="s">
        <v>142</v>
      </c>
      <c r="AU189" s="17" t="s">
        <v>87</v>
      </c>
    </row>
    <row r="190" spans="2:65" s="1" customFormat="1" ht="16.5" customHeight="1">
      <c r="B190" s="32"/>
      <c r="C190" s="132" t="s">
        <v>255</v>
      </c>
      <c r="D190" s="132" t="s">
        <v>135</v>
      </c>
      <c r="E190" s="133" t="s">
        <v>1221</v>
      </c>
      <c r="F190" s="134" t="s">
        <v>1222</v>
      </c>
      <c r="G190" s="135" t="s">
        <v>149</v>
      </c>
      <c r="H190" s="136">
        <v>2</v>
      </c>
      <c r="I190" s="137"/>
      <c r="J190" s="138">
        <f>ROUND(I190*H190,2)</f>
        <v>0</v>
      </c>
      <c r="K190" s="134" t="s">
        <v>1</v>
      </c>
      <c r="L190" s="32"/>
      <c r="M190" s="139" t="s">
        <v>1</v>
      </c>
      <c r="N190" s="140" t="s">
        <v>43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544</v>
      </c>
      <c r="AT190" s="143" t="s">
        <v>135</v>
      </c>
      <c r="AU190" s="143" t="s">
        <v>87</v>
      </c>
      <c r="AY190" s="17" t="s">
        <v>133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21</v>
      </c>
      <c r="BK190" s="144">
        <f>ROUND(I190*H190,2)</f>
        <v>0</v>
      </c>
      <c r="BL190" s="17" t="s">
        <v>544</v>
      </c>
      <c r="BM190" s="143" t="s">
        <v>1223</v>
      </c>
    </row>
    <row r="191" spans="2:65" s="1" customFormat="1" ht="11.25">
      <c r="B191" s="32"/>
      <c r="D191" s="145" t="s">
        <v>142</v>
      </c>
      <c r="F191" s="146" t="s">
        <v>1222</v>
      </c>
      <c r="I191" s="147"/>
      <c r="L191" s="32"/>
      <c r="M191" s="148"/>
      <c r="T191" s="56"/>
      <c r="AT191" s="17" t="s">
        <v>142</v>
      </c>
      <c r="AU191" s="17" t="s">
        <v>87</v>
      </c>
    </row>
    <row r="192" spans="2:65" s="1" customFormat="1" ht="16.5" customHeight="1">
      <c r="B192" s="32"/>
      <c r="C192" s="177" t="s">
        <v>262</v>
      </c>
      <c r="D192" s="177" t="s">
        <v>293</v>
      </c>
      <c r="E192" s="178" t="s">
        <v>1224</v>
      </c>
      <c r="F192" s="179" t="s">
        <v>1225</v>
      </c>
      <c r="G192" s="180" t="s">
        <v>149</v>
      </c>
      <c r="H192" s="181">
        <v>18</v>
      </c>
      <c r="I192" s="182"/>
      <c r="J192" s="183">
        <f>ROUND(I192*H192,2)</f>
        <v>0</v>
      </c>
      <c r="K192" s="179" t="s">
        <v>1</v>
      </c>
      <c r="L192" s="184"/>
      <c r="M192" s="185" t="s">
        <v>1</v>
      </c>
      <c r="N192" s="186" t="s">
        <v>43</v>
      </c>
      <c r="P192" s="141">
        <f>O192*H192</f>
        <v>0</v>
      </c>
      <c r="Q192" s="141">
        <v>5.0000000000000001E-4</v>
      </c>
      <c r="R192" s="141">
        <f>Q192*H192</f>
        <v>9.0000000000000011E-3</v>
      </c>
      <c r="S192" s="141">
        <v>0</v>
      </c>
      <c r="T192" s="142">
        <f>S192*H192</f>
        <v>0</v>
      </c>
      <c r="AR192" s="143" t="s">
        <v>329</v>
      </c>
      <c r="AT192" s="143" t="s">
        <v>293</v>
      </c>
      <c r="AU192" s="143" t="s">
        <v>87</v>
      </c>
      <c r="AY192" s="17" t="s">
        <v>133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21</v>
      </c>
      <c r="BK192" s="144">
        <f>ROUND(I192*H192,2)</f>
        <v>0</v>
      </c>
      <c r="BL192" s="17" t="s">
        <v>329</v>
      </c>
      <c r="BM192" s="143" t="s">
        <v>1226</v>
      </c>
    </row>
    <row r="193" spans="2:65" s="1" customFormat="1" ht="11.25">
      <c r="B193" s="32"/>
      <c r="D193" s="145" t="s">
        <v>142</v>
      </c>
      <c r="F193" s="146" t="s">
        <v>1225</v>
      </c>
      <c r="I193" s="147"/>
      <c r="L193" s="32"/>
      <c r="M193" s="148"/>
      <c r="T193" s="56"/>
      <c r="AT193" s="17" t="s">
        <v>142</v>
      </c>
      <c r="AU193" s="17" t="s">
        <v>87</v>
      </c>
    </row>
    <row r="194" spans="2:65" s="1" customFormat="1" ht="37.9" customHeight="1">
      <c r="B194" s="32"/>
      <c r="C194" s="132" t="s">
        <v>269</v>
      </c>
      <c r="D194" s="132" t="s">
        <v>135</v>
      </c>
      <c r="E194" s="133" t="s">
        <v>1227</v>
      </c>
      <c r="F194" s="134" t="s">
        <v>1228</v>
      </c>
      <c r="G194" s="135" t="s">
        <v>198</v>
      </c>
      <c r="H194" s="136">
        <v>590</v>
      </c>
      <c r="I194" s="137"/>
      <c r="J194" s="138">
        <f>ROUND(I194*H194,2)</f>
        <v>0</v>
      </c>
      <c r="K194" s="134" t="s">
        <v>1</v>
      </c>
      <c r="L194" s="32"/>
      <c r="M194" s="139" t="s">
        <v>1</v>
      </c>
      <c r="N194" s="140" t="s">
        <v>43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544</v>
      </c>
      <c r="AT194" s="143" t="s">
        <v>135</v>
      </c>
      <c r="AU194" s="143" t="s">
        <v>87</v>
      </c>
      <c r="AY194" s="17" t="s">
        <v>133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21</v>
      </c>
      <c r="BK194" s="144">
        <f>ROUND(I194*H194,2)</f>
        <v>0</v>
      </c>
      <c r="BL194" s="17" t="s">
        <v>544</v>
      </c>
      <c r="BM194" s="143" t="s">
        <v>1229</v>
      </c>
    </row>
    <row r="195" spans="2:65" s="1" customFormat="1" ht="19.5">
      <c r="B195" s="32"/>
      <c r="D195" s="145" t="s">
        <v>142</v>
      </c>
      <c r="F195" s="146" t="s">
        <v>1228</v>
      </c>
      <c r="I195" s="147"/>
      <c r="L195" s="32"/>
      <c r="M195" s="148"/>
      <c r="T195" s="56"/>
      <c r="AT195" s="17" t="s">
        <v>142</v>
      </c>
      <c r="AU195" s="17" t="s">
        <v>87</v>
      </c>
    </row>
    <row r="196" spans="2:65" s="1" customFormat="1" ht="16.5" customHeight="1">
      <c r="B196" s="32"/>
      <c r="C196" s="177" t="s">
        <v>285</v>
      </c>
      <c r="D196" s="177" t="s">
        <v>293</v>
      </c>
      <c r="E196" s="178" t="s">
        <v>1230</v>
      </c>
      <c r="F196" s="179" t="s">
        <v>1231</v>
      </c>
      <c r="G196" s="180" t="s">
        <v>149</v>
      </c>
      <c r="H196" s="181">
        <v>5</v>
      </c>
      <c r="I196" s="182"/>
      <c r="J196" s="183">
        <f>ROUND(I196*H196,2)</f>
        <v>0</v>
      </c>
      <c r="K196" s="179" t="s">
        <v>1</v>
      </c>
      <c r="L196" s="184"/>
      <c r="M196" s="185" t="s">
        <v>1</v>
      </c>
      <c r="N196" s="186" t="s">
        <v>43</v>
      </c>
      <c r="P196" s="141">
        <f>O196*H196</f>
        <v>0</v>
      </c>
      <c r="Q196" s="141">
        <v>2.3000000000000001E-4</v>
      </c>
      <c r="R196" s="141">
        <f>Q196*H196</f>
        <v>1.15E-3</v>
      </c>
      <c r="S196" s="141">
        <v>0</v>
      </c>
      <c r="T196" s="142">
        <f>S196*H196</f>
        <v>0</v>
      </c>
      <c r="AR196" s="143" t="s">
        <v>1147</v>
      </c>
      <c r="AT196" s="143" t="s">
        <v>293</v>
      </c>
      <c r="AU196" s="143" t="s">
        <v>87</v>
      </c>
      <c r="AY196" s="17" t="s">
        <v>133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21</v>
      </c>
      <c r="BK196" s="144">
        <f>ROUND(I196*H196,2)</f>
        <v>0</v>
      </c>
      <c r="BL196" s="17" t="s">
        <v>544</v>
      </c>
      <c r="BM196" s="143" t="s">
        <v>1232</v>
      </c>
    </row>
    <row r="197" spans="2:65" s="1" customFormat="1" ht="11.25">
      <c r="B197" s="32"/>
      <c r="D197" s="145" t="s">
        <v>142</v>
      </c>
      <c r="F197" s="146" t="s">
        <v>1231</v>
      </c>
      <c r="I197" s="147"/>
      <c r="L197" s="32"/>
      <c r="M197" s="148"/>
      <c r="T197" s="56"/>
      <c r="AT197" s="17" t="s">
        <v>142</v>
      </c>
      <c r="AU197" s="17" t="s">
        <v>87</v>
      </c>
    </row>
    <row r="198" spans="2:65" s="1" customFormat="1" ht="16.5" customHeight="1">
      <c r="B198" s="32"/>
      <c r="C198" s="177" t="s">
        <v>292</v>
      </c>
      <c r="D198" s="177" t="s">
        <v>293</v>
      </c>
      <c r="E198" s="178" t="s">
        <v>1233</v>
      </c>
      <c r="F198" s="179" t="s">
        <v>1234</v>
      </c>
      <c r="G198" s="180" t="s">
        <v>149</v>
      </c>
      <c r="H198" s="181">
        <v>26</v>
      </c>
      <c r="I198" s="182"/>
      <c r="J198" s="183">
        <f>ROUND(I198*H198,2)</f>
        <v>0</v>
      </c>
      <c r="K198" s="179" t="s">
        <v>1</v>
      </c>
      <c r="L198" s="184"/>
      <c r="M198" s="185" t="s">
        <v>1</v>
      </c>
      <c r="N198" s="186" t="s">
        <v>43</v>
      </c>
      <c r="P198" s="141">
        <f>O198*H198</f>
        <v>0</v>
      </c>
      <c r="Q198" s="141">
        <v>1.6000000000000001E-4</v>
      </c>
      <c r="R198" s="141">
        <f>Q198*H198</f>
        <v>4.1600000000000005E-3</v>
      </c>
      <c r="S198" s="141">
        <v>0</v>
      </c>
      <c r="T198" s="142">
        <f>S198*H198</f>
        <v>0</v>
      </c>
      <c r="AR198" s="143" t="s">
        <v>1147</v>
      </c>
      <c r="AT198" s="143" t="s">
        <v>293</v>
      </c>
      <c r="AU198" s="143" t="s">
        <v>87</v>
      </c>
      <c r="AY198" s="17" t="s">
        <v>133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7" t="s">
        <v>21</v>
      </c>
      <c r="BK198" s="144">
        <f>ROUND(I198*H198,2)</f>
        <v>0</v>
      </c>
      <c r="BL198" s="17" t="s">
        <v>544</v>
      </c>
      <c r="BM198" s="143" t="s">
        <v>1235</v>
      </c>
    </row>
    <row r="199" spans="2:65" s="1" customFormat="1" ht="11.25">
      <c r="B199" s="32"/>
      <c r="D199" s="145" t="s">
        <v>142</v>
      </c>
      <c r="F199" s="146" t="s">
        <v>1234</v>
      </c>
      <c r="I199" s="147"/>
      <c r="L199" s="32"/>
      <c r="M199" s="148"/>
      <c r="T199" s="56"/>
      <c r="AT199" s="17" t="s">
        <v>142</v>
      </c>
      <c r="AU199" s="17" t="s">
        <v>87</v>
      </c>
    </row>
    <row r="200" spans="2:65" s="1" customFormat="1" ht="16.5" customHeight="1">
      <c r="B200" s="32"/>
      <c r="C200" s="177" t="s">
        <v>7</v>
      </c>
      <c r="D200" s="177" t="s">
        <v>293</v>
      </c>
      <c r="E200" s="178" t="s">
        <v>1236</v>
      </c>
      <c r="F200" s="179" t="s">
        <v>1237</v>
      </c>
      <c r="G200" s="180" t="s">
        <v>342</v>
      </c>
      <c r="H200" s="181">
        <v>560.5</v>
      </c>
      <c r="I200" s="182"/>
      <c r="J200" s="183">
        <f>ROUND(I200*H200,2)</f>
        <v>0</v>
      </c>
      <c r="K200" s="179" t="s">
        <v>1</v>
      </c>
      <c r="L200" s="184"/>
      <c r="M200" s="185" t="s">
        <v>1</v>
      </c>
      <c r="N200" s="186" t="s">
        <v>43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329</v>
      </c>
      <c r="AT200" s="143" t="s">
        <v>293</v>
      </c>
      <c r="AU200" s="143" t="s">
        <v>87</v>
      </c>
      <c r="AY200" s="17" t="s">
        <v>133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21</v>
      </c>
      <c r="BK200" s="144">
        <f>ROUND(I200*H200,2)</f>
        <v>0</v>
      </c>
      <c r="BL200" s="17" t="s">
        <v>329</v>
      </c>
      <c r="BM200" s="143" t="s">
        <v>1238</v>
      </c>
    </row>
    <row r="201" spans="2:65" s="1" customFormat="1" ht="11.25">
      <c r="B201" s="32"/>
      <c r="D201" s="145" t="s">
        <v>142</v>
      </c>
      <c r="F201" s="146" t="s">
        <v>1237</v>
      </c>
      <c r="I201" s="147"/>
      <c r="L201" s="32"/>
      <c r="M201" s="148"/>
      <c r="T201" s="56"/>
      <c r="AT201" s="17" t="s">
        <v>142</v>
      </c>
      <c r="AU201" s="17" t="s">
        <v>87</v>
      </c>
    </row>
    <row r="202" spans="2:65" s="1" customFormat="1" ht="37.9" customHeight="1">
      <c r="B202" s="32"/>
      <c r="C202" s="132" t="s">
        <v>549</v>
      </c>
      <c r="D202" s="132" t="s">
        <v>135</v>
      </c>
      <c r="E202" s="133" t="s">
        <v>1239</v>
      </c>
      <c r="F202" s="134" t="s">
        <v>1240</v>
      </c>
      <c r="G202" s="135" t="s">
        <v>149</v>
      </c>
      <c r="H202" s="136">
        <v>1</v>
      </c>
      <c r="I202" s="137"/>
      <c r="J202" s="138">
        <f>ROUND(I202*H202,2)</f>
        <v>0</v>
      </c>
      <c r="K202" s="134" t="s">
        <v>1</v>
      </c>
      <c r="L202" s="32"/>
      <c r="M202" s="139" t="s">
        <v>1</v>
      </c>
      <c r="N202" s="140" t="s">
        <v>43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544</v>
      </c>
      <c r="AT202" s="143" t="s">
        <v>135</v>
      </c>
      <c r="AU202" s="143" t="s">
        <v>87</v>
      </c>
      <c r="AY202" s="17" t="s">
        <v>133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21</v>
      </c>
      <c r="BK202" s="144">
        <f>ROUND(I202*H202,2)</f>
        <v>0</v>
      </c>
      <c r="BL202" s="17" t="s">
        <v>544</v>
      </c>
      <c r="BM202" s="143" t="s">
        <v>1241</v>
      </c>
    </row>
    <row r="203" spans="2:65" s="1" customFormat="1" ht="19.5">
      <c r="B203" s="32"/>
      <c r="D203" s="145" t="s">
        <v>142</v>
      </c>
      <c r="F203" s="146" t="s">
        <v>1240</v>
      </c>
      <c r="I203" s="147"/>
      <c r="L203" s="32"/>
      <c r="M203" s="148"/>
      <c r="T203" s="56"/>
      <c r="AT203" s="17" t="s">
        <v>142</v>
      </c>
      <c r="AU203" s="17" t="s">
        <v>87</v>
      </c>
    </row>
    <row r="204" spans="2:65" s="1" customFormat="1" ht="24.2" customHeight="1">
      <c r="B204" s="32"/>
      <c r="C204" s="132" t="s">
        <v>557</v>
      </c>
      <c r="D204" s="132" t="s">
        <v>135</v>
      </c>
      <c r="E204" s="133" t="s">
        <v>1242</v>
      </c>
      <c r="F204" s="134" t="s">
        <v>1243</v>
      </c>
      <c r="G204" s="135" t="s">
        <v>149</v>
      </c>
      <c r="H204" s="136">
        <v>1</v>
      </c>
      <c r="I204" s="137"/>
      <c r="J204" s="138">
        <f>ROUND(I204*H204,2)</f>
        <v>0</v>
      </c>
      <c r="K204" s="134" t="s">
        <v>1</v>
      </c>
      <c r="L204" s="32"/>
      <c r="M204" s="139" t="s">
        <v>1</v>
      </c>
      <c r="N204" s="140" t="s">
        <v>43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544</v>
      </c>
      <c r="AT204" s="143" t="s">
        <v>135</v>
      </c>
      <c r="AU204" s="143" t="s">
        <v>87</v>
      </c>
      <c r="AY204" s="17" t="s">
        <v>133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21</v>
      </c>
      <c r="BK204" s="144">
        <f>ROUND(I204*H204,2)</f>
        <v>0</v>
      </c>
      <c r="BL204" s="17" t="s">
        <v>544</v>
      </c>
      <c r="BM204" s="143" t="s">
        <v>1244</v>
      </c>
    </row>
    <row r="205" spans="2:65" s="1" customFormat="1" ht="11.25">
      <c r="B205" s="32"/>
      <c r="D205" s="145" t="s">
        <v>142</v>
      </c>
      <c r="F205" s="146" t="s">
        <v>1243</v>
      </c>
      <c r="I205" s="147"/>
      <c r="L205" s="32"/>
      <c r="M205" s="148"/>
      <c r="T205" s="56"/>
      <c r="AT205" s="17" t="s">
        <v>142</v>
      </c>
      <c r="AU205" s="17" t="s">
        <v>87</v>
      </c>
    </row>
    <row r="206" spans="2:65" s="1" customFormat="1" ht="24.2" customHeight="1">
      <c r="B206" s="32"/>
      <c r="C206" s="132" t="s">
        <v>565</v>
      </c>
      <c r="D206" s="132" t="s">
        <v>135</v>
      </c>
      <c r="E206" s="133" t="s">
        <v>1245</v>
      </c>
      <c r="F206" s="134" t="s">
        <v>1246</v>
      </c>
      <c r="G206" s="135" t="s">
        <v>149</v>
      </c>
      <c r="H206" s="136">
        <v>3</v>
      </c>
      <c r="I206" s="137"/>
      <c r="J206" s="138">
        <f>ROUND(I206*H206,2)</f>
        <v>0</v>
      </c>
      <c r="K206" s="134" t="s">
        <v>1</v>
      </c>
      <c r="L206" s="32"/>
      <c r="M206" s="139" t="s">
        <v>1</v>
      </c>
      <c r="N206" s="140" t="s">
        <v>43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544</v>
      </c>
      <c r="AT206" s="143" t="s">
        <v>135</v>
      </c>
      <c r="AU206" s="143" t="s">
        <v>87</v>
      </c>
      <c r="AY206" s="17" t="s">
        <v>133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21</v>
      </c>
      <c r="BK206" s="144">
        <f>ROUND(I206*H206,2)</f>
        <v>0</v>
      </c>
      <c r="BL206" s="17" t="s">
        <v>544</v>
      </c>
      <c r="BM206" s="143" t="s">
        <v>1247</v>
      </c>
    </row>
    <row r="207" spans="2:65" s="1" customFormat="1" ht="11.25">
      <c r="B207" s="32"/>
      <c r="D207" s="145" t="s">
        <v>142</v>
      </c>
      <c r="F207" s="146" t="s">
        <v>1246</v>
      </c>
      <c r="I207" s="147"/>
      <c r="L207" s="32"/>
      <c r="M207" s="148"/>
      <c r="T207" s="56"/>
      <c r="AT207" s="17" t="s">
        <v>142</v>
      </c>
      <c r="AU207" s="17" t="s">
        <v>87</v>
      </c>
    </row>
    <row r="208" spans="2:65" s="1" customFormat="1" ht="24.2" customHeight="1">
      <c r="B208" s="32"/>
      <c r="C208" s="132" t="s">
        <v>572</v>
      </c>
      <c r="D208" s="132" t="s">
        <v>135</v>
      </c>
      <c r="E208" s="133" t="s">
        <v>1248</v>
      </c>
      <c r="F208" s="134" t="s">
        <v>1249</v>
      </c>
      <c r="G208" s="135" t="s">
        <v>149</v>
      </c>
      <c r="H208" s="136">
        <v>9</v>
      </c>
      <c r="I208" s="137"/>
      <c r="J208" s="138">
        <f>ROUND(I208*H208,2)</f>
        <v>0</v>
      </c>
      <c r="K208" s="134" t="s">
        <v>1</v>
      </c>
      <c r="L208" s="32"/>
      <c r="M208" s="139" t="s">
        <v>1</v>
      </c>
      <c r="N208" s="140" t="s">
        <v>43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544</v>
      </c>
      <c r="AT208" s="143" t="s">
        <v>135</v>
      </c>
      <c r="AU208" s="143" t="s">
        <v>87</v>
      </c>
      <c r="AY208" s="17" t="s">
        <v>133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21</v>
      </c>
      <c r="BK208" s="144">
        <f>ROUND(I208*H208,2)</f>
        <v>0</v>
      </c>
      <c r="BL208" s="17" t="s">
        <v>544</v>
      </c>
      <c r="BM208" s="143" t="s">
        <v>1250</v>
      </c>
    </row>
    <row r="209" spans="2:65" s="1" customFormat="1" ht="11.25">
      <c r="B209" s="32"/>
      <c r="D209" s="145" t="s">
        <v>142</v>
      </c>
      <c r="F209" s="146" t="s">
        <v>1249</v>
      </c>
      <c r="I209" s="147"/>
      <c r="L209" s="32"/>
      <c r="M209" s="148"/>
      <c r="T209" s="56"/>
      <c r="AT209" s="17" t="s">
        <v>142</v>
      </c>
      <c r="AU209" s="17" t="s">
        <v>87</v>
      </c>
    </row>
    <row r="210" spans="2:65" s="1" customFormat="1" ht="37.9" customHeight="1">
      <c r="B210" s="32"/>
      <c r="C210" s="132" t="s">
        <v>339</v>
      </c>
      <c r="D210" s="132" t="s">
        <v>135</v>
      </c>
      <c r="E210" s="133" t="s">
        <v>1251</v>
      </c>
      <c r="F210" s="134" t="s">
        <v>1252</v>
      </c>
      <c r="G210" s="135" t="s">
        <v>198</v>
      </c>
      <c r="H210" s="136">
        <v>132</v>
      </c>
      <c r="I210" s="137"/>
      <c r="J210" s="138">
        <f>ROUND(I210*H210,2)</f>
        <v>0</v>
      </c>
      <c r="K210" s="134" t="s">
        <v>1</v>
      </c>
      <c r="L210" s="32"/>
      <c r="M210" s="139" t="s">
        <v>1</v>
      </c>
      <c r="N210" s="140" t="s">
        <v>43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544</v>
      </c>
      <c r="AT210" s="143" t="s">
        <v>135</v>
      </c>
      <c r="AU210" s="143" t="s">
        <v>87</v>
      </c>
      <c r="AY210" s="17" t="s">
        <v>133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21</v>
      </c>
      <c r="BK210" s="144">
        <f>ROUND(I210*H210,2)</f>
        <v>0</v>
      </c>
      <c r="BL210" s="17" t="s">
        <v>544</v>
      </c>
      <c r="BM210" s="143" t="s">
        <v>1253</v>
      </c>
    </row>
    <row r="211" spans="2:65" s="1" customFormat="1" ht="19.5">
      <c r="B211" s="32"/>
      <c r="D211" s="145" t="s">
        <v>142</v>
      </c>
      <c r="F211" s="146" t="s">
        <v>1252</v>
      </c>
      <c r="I211" s="147"/>
      <c r="L211" s="32"/>
      <c r="M211" s="148"/>
      <c r="T211" s="56"/>
      <c r="AT211" s="17" t="s">
        <v>142</v>
      </c>
      <c r="AU211" s="17" t="s">
        <v>87</v>
      </c>
    </row>
    <row r="212" spans="2:65" s="1" customFormat="1" ht="24.2" customHeight="1">
      <c r="B212" s="32"/>
      <c r="C212" s="177" t="s">
        <v>345</v>
      </c>
      <c r="D212" s="177" t="s">
        <v>293</v>
      </c>
      <c r="E212" s="178" t="s">
        <v>1254</v>
      </c>
      <c r="F212" s="179" t="s">
        <v>1255</v>
      </c>
      <c r="G212" s="180" t="s">
        <v>198</v>
      </c>
      <c r="H212" s="181">
        <v>151.80000000000001</v>
      </c>
      <c r="I212" s="182"/>
      <c r="J212" s="183">
        <f>ROUND(I212*H212,2)</f>
        <v>0</v>
      </c>
      <c r="K212" s="179" t="s">
        <v>1</v>
      </c>
      <c r="L212" s="184"/>
      <c r="M212" s="185" t="s">
        <v>1</v>
      </c>
      <c r="N212" s="186" t="s">
        <v>43</v>
      </c>
      <c r="P212" s="141">
        <f>O212*H212</f>
        <v>0</v>
      </c>
      <c r="Q212" s="141">
        <v>1.2E-4</v>
      </c>
      <c r="R212" s="141">
        <f>Q212*H212</f>
        <v>1.8216000000000003E-2</v>
      </c>
      <c r="S212" s="141">
        <v>0</v>
      </c>
      <c r="T212" s="142">
        <f>S212*H212</f>
        <v>0</v>
      </c>
      <c r="AR212" s="143" t="s">
        <v>329</v>
      </c>
      <c r="AT212" s="143" t="s">
        <v>293</v>
      </c>
      <c r="AU212" s="143" t="s">
        <v>87</v>
      </c>
      <c r="AY212" s="17" t="s">
        <v>133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21</v>
      </c>
      <c r="BK212" s="144">
        <f>ROUND(I212*H212,2)</f>
        <v>0</v>
      </c>
      <c r="BL212" s="17" t="s">
        <v>329</v>
      </c>
      <c r="BM212" s="143" t="s">
        <v>1256</v>
      </c>
    </row>
    <row r="213" spans="2:65" s="1" customFormat="1" ht="19.5">
      <c r="B213" s="32"/>
      <c r="D213" s="145" t="s">
        <v>142</v>
      </c>
      <c r="F213" s="146" t="s">
        <v>1255</v>
      </c>
      <c r="I213" s="147"/>
      <c r="L213" s="32"/>
      <c r="M213" s="148"/>
      <c r="T213" s="56"/>
      <c r="AT213" s="17" t="s">
        <v>142</v>
      </c>
      <c r="AU213" s="17" t="s">
        <v>87</v>
      </c>
    </row>
    <row r="214" spans="2:65" s="1" customFormat="1" ht="37.9" customHeight="1">
      <c r="B214" s="32"/>
      <c r="C214" s="132" t="s">
        <v>350</v>
      </c>
      <c r="D214" s="132" t="s">
        <v>135</v>
      </c>
      <c r="E214" s="133" t="s">
        <v>1257</v>
      </c>
      <c r="F214" s="134" t="s">
        <v>1258</v>
      </c>
      <c r="G214" s="135" t="s">
        <v>198</v>
      </c>
      <c r="H214" s="136">
        <v>673</v>
      </c>
      <c r="I214" s="137"/>
      <c r="J214" s="138">
        <f>ROUND(I214*H214,2)</f>
        <v>0</v>
      </c>
      <c r="K214" s="134" t="s">
        <v>1</v>
      </c>
      <c r="L214" s="32"/>
      <c r="M214" s="139" t="s">
        <v>1</v>
      </c>
      <c r="N214" s="140" t="s">
        <v>43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544</v>
      </c>
      <c r="AT214" s="143" t="s">
        <v>135</v>
      </c>
      <c r="AU214" s="143" t="s">
        <v>87</v>
      </c>
      <c r="AY214" s="17" t="s">
        <v>133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21</v>
      </c>
      <c r="BK214" s="144">
        <f>ROUND(I214*H214,2)</f>
        <v>0</v>
      </c>
      <c r="BL214" s="17" t="s">
        <v>544</v>
      </c>
      <c r="BM214" s="143" t="s">
        <v>1259</v>
      </c>
    </row>
    <row r="215" spans="2:65" s="1" customFormat="1" ht="19.5">
      <c r="B215" s="32"/>
      <c r="D215" s="145" t="s">
        <v>142</v>
      </c>
      <c r="F215" s="146" t="s">
        <v>1258</v>
      </c>
      <c r="I215" s="147"/>
      <c r="L215" s="32"/>
      <c r="M215" s="148"/>
      <c r="T215" s="56"/>
      <c r="AT215" s="17" t="s">
        <v>142</v>
      </c>
      <c r="AU215" s="17" t="s">
        <v>87</v>
      </c>
    </row>
    <row r="216" spans="2:65" s="1" customFormat="1" ht="24.2" customHeight="1">
      <c r="B216" s="32"/>
      <c r="C216" s="177" t="s">
        <v>357</v>
      </c>
      <c r="D216" s="177" t="s">
        <v>293</v>
      </c>
      <c r="E216" s="178" t="s">
        <v>1260</v>
      </c>
      <c r="F216" s="179" t="s">
        <v>1261</v>
      </c>
      <c r="G216" s="180" t="s">
        <v>198</v>
      </c>
      <c r="H216" s="181">
        <v>773.95</v>
      </c>
      <c r="I216" s="182"/>
      <c r="J216" s="183">
        <f>ROUND(I216*H216,2)</f>
        <v>0</v>
      </c>
      <c r="K216" s="179" t="s">
        <v>1</v>
      </c>
      <c r="L216" s="184"/>
      <c r="M216" s="185" t="s">
        <v>1</v>
      </c>
      <c r="N216" s="186" t="s">
        <v>43</v>
      </c>
      <c r="P216" s="141">
        <f>O216*H216</f>
        <v>0</v>
      </c>
      <c r="Q216" s="141">
        <v>6.0999999999999997E-4</v>
      </c>
      <c r="R216" s="141">
        <f>Q216*H216</f>
        <v>0.47210950000000002</v>
      </c>
      <c r="S216" s="141">
        <v>0</v>
      </c>
      <c r="T216" s="142">
        <f>S216*H216</f>
        <v>0</v>
      </c>
      <c r="AR216" s="143" t="s">
        <v>329</v>
      </c>
      <c r="AT216" s="143" t="s">
        <v>293</v>
      </c>
      <c r="AU216" s="143" t="s">
        <v>87</v>
      </c>
      <c r="AY216" s="17" t="s">
        <v>133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21</v>
      </c>
      <c r="BK216" s="144">
        <f>ROUND(I216*H216,2)</f>
        <v>0</v>
      </c>
      <c r="BL216" s="17" t="s">
        <v>329</v>
      </c>
      <c r="BM216" s="143" t="s">
        <v>1262</v>
      </c>
    </row>
    <row r="217" spans="2:65" s="1" customFormat="1" ht="19.5">
      <c r="B217" s="32"/>
      <c r="D217" s="145" t="s">
        <v>142</v>
      </c>
      <c r="F217" s="146" t="s">
        <v>1261</v>
      </c>
      <c r="I217" s="147"/>
      <c r="L217" s="32"/>
      <c r="M217" s="148"/>
      <c r="T217" s="56"/>
      <c r="AT217" s="17" t="s">
        <v>142</v>
      </c>
      <c r="AU217" s="17" t="s">
        <v>87</v>
      </c>
    </row>
    <row r="218" spans="2:65" s="1" customFormat="1" ht="16.5" customHeight="1">
      <c r="B218" s="32"/>
      <c r="C218" s="132" t="s">
        <v>363</v>
      </c>
      <c r="D218" s="132" t="s">
        <v>135</v>
      </c>
      <c r="E218" s="133" t="s">
        <v>1263</v>
      </c>
      <c r="F218" s="134" t="s">
        <v>1264</v>
      </c>
      <c r="G218" s="135" t="s">
        <v>149</v>
      </c>
      <c r="H218" s="136">
        <v>224</v>
      </c>
      <c r="I218" s="137"/>
      <c r="J218" s="138">
        <f>ROUND(I218*H218,2)</f>
        <v>0</v>
      </c>
      <c r="K218" s="134" t="s">
        <v>1</v>
      </c>
      <c r="L218" s="32"/>
      <c r="M218" s="139" t="s">
        <v>1</v>
      </c>
      <c r="N218" s="140" t="s">
        <v>43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544</v>
      </c>
      <c r="AT218" s="143" t="s">
        <v>135</v>
      </c>
      <c r="AU218" s="143" t="s">
        <v>87</v>
      </c>
      <c r="AY218" s="17" t="s">
        <v>133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21</v>
      </c>
      <c r="BK218" s="144">
        <f>ROUND(I218*H218,2)</f>
        <v>0</v>
      </c>
      <c r="BL218" s="17" t="s">
        <v>544</v>
      </c>
      <c r="BM218" s="143" t="s">
        <v>1265</v>
      </c>
    </row>
    <row r="219" spans="2:65" s="1" customFormat="1" ht="11.25">
      <c r="B219" s="32"/>
      <c r="D219" s="145" t="s">
        <v>142</v>
      </c>
      <c r="F219" s="146" t="s">
        <v>1264</v>
      </c>
      <c r="I219" s="147"/>
      <c r="L219" s="32"/>
      <c r="M219" s="148"/>
      <c r="T219" s="56"/>
      <c r="AT219" s="17" t="s">
        <v>142</v>
      </c>
      <c r="AU219" s="17" t="s">
        <v>87</v>
      </c>
    </row>
    <row r="220" spans="2:65" s="1" customFormat="1" ht="16.5" customHeight="1">
      <c r="B220" s="32"/>
      <c r="C220" s="177" t="s">
        <v>370</v>
      </c>
      <c r="D220" s="177" t="s">
        <v>293</v>
      </c>
      <c r="E220" s="178" t="s">
        <v>1266</v>
      </c>
      <c r="F220" s="179" t="s">
        <v>1267</v>
      </c>
      <c r="G220" s="180" t="s">
        <v>1133</v>
      </c>
      <c r="H220" s="181">
        <v>224</v>
      </c>
      <c r="I220" s="182"/>
      <c r="J220" s="183">
        <f>ROUND(I220*H220,2)</f>
        <v>0</v>
      </c>
      <c r="K220" s="179" t="s">
        <v>1</v>
      </c>
      <c r="L220" s="184"/>
      <c r="M220" s="185" t="s">
        <v>1</v>
      </c>
      <c r="N220" s="186" t="s">
        <v>43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1147</v>
      </c>
      <c r="AT220" s="143" t="s">
        <v>293</v>
      </c>
      <c r="AU220" s="143" t="s">
        <v>87</v>
      </c>
      <c r="AY220" s="17" t="s">
        <v>133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21</v>
      </c>
      <c r="BK220" s="144">
        <f>ROUND(I220*H220,2)</f>
        <v>0</v>
      </c>
      <c r="BL220" s="17" t="s">
        <v>544</v>
      </c>
      <c r="BM220" s="143" t="s">
        <v>1268</v>
      </c>
    </row>
    <row r="221" spans="2:65" s="1" customFormat="1" ht="11.25">
      <c r="B221" s="32"/>
      <c r="D221" s="145" t="s">
        <v>142</v>
      </c>
      <c r="F221" s="146" t="s">
        <v>1267</v>
      </c>
      <c r="I221" s="147"/>
      <c r="L221" s="32"/>
      <c r="M221" s="148"/>
      <c r="T221" s="56"/>
      <c r="AT221" s="17" t="s">
        <v>142</v>
      </c>
      <c r="AU221" s="17" t="s">
        <v>87</v>
      </c>
    </row>
    <row r="222" spans="2:65" s="1" customFormat="1" ht="24.2" customHeight="1">
      <c r="B222" s="32"/>
      <c r="C222" s="132" t="s">
        <v>377</v>
      </c>
      <c r="D222" s="132" t="s">
        <v>135</v>
      </c>
      <c r="E222" s="133" t="s">
        <v>1269</v>
      </c>
      <c r="F222" s="134" t="s">
        <v>1270</v>
      </c>
      <c r="G222" s="135" t="s">
        <v>198</v>
      </c>
      <c r="H222" s="136">
        <v>673</v>
      </c>
      <c r="I222" s="137"/>
      <c r="J222" s="138">
        <f>ROUND(I222*H222,2)</f>
        <v>0</v>
      </c>
      <c r="K222" s="134" t="s">
        <v>1</v>
      </c>
      <c r="L222" s="32"/>
      <c r="M222" s="139" t="s">
        <v>1</v>
      </c>
      <c r="N222" s="140" t="s">
        <v>43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544</v>
      </c>
      <c r="AT222" s="143" t="s">
        <v>135</v>
      </c>
      <c r="AU222" s="143" t="s">
        <v>87</v>
      </c>
      <c r="AY222" s="17" t="s">
        <v>133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21</v>
      </c>
      <c r="BK222" s="144">
        <f>ROUND(I222*H222,2)</f>
        <v>0</v>
      </c>
      <c r="BL222" s="17" t="s">
        <v>544</v>
      </c>
      <c r="BM222" s="143" t="s">
        <v>1271</v>
      </c>
    </row>
    <row r="223" spans="2:65" s="1" customFormat="1" ht="19.5">
      <c r="B223" s="32"/>
      <c r="D223" s="145" t="s">
        <v>142</v>
      </c>
      <c r="F223" s="146" t="s">
        <v>1270</v>
      </c>
      <c r="I223" s="147"/>
      <c r="L223" s="32"/>
      <c r="M223" s="148"/>
      <c r="T223" s="56"/>
      <c r="AT223" s="17" t="s">
        <v>142</v>
      </c>
      <c r="AU223" s="17" t="s">
        <v>87</v>
      </c>
    </row>
    <row r="224" spans="2:65" s="1" customFormat="1" ht="24.2" customHeight="1">
      <c r="B224" s="32"/>
      <c r="C224" s="132" t="s">
        <v>394</v>
      </c>
      <c r="D224" s="132" t="s">
        <v>135</v>
      </c>
      <c r="E224" s="133" t="s">
        <v>1272</v>
      </c>
      <c r="F224" s="134" t="s">
        <v>1273</v>
      </c>
      <c r="G224" s="135" t="s">
        <v>149</v>
      </c>
      <c r="H224" s="136">
        <v>12</v>
      </c>
      <c r="I224" s="137"/>
      <c r="J224" s="138">
        <f>ROUND(I224*H224,2)</f>
        <v>0</v>
      </c>
      <c r="K224" s="134" t="s">
        <v>1</v>
      </c>
      <c r="L224" s="32"/>
      <c r="M224" s="139" t="s">
        <v>1</v>
      </c>
      <c r="N224" s="140" t="s">
        <v>43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544</v>
      </c>
      <c r="AT224" s="143" t="s">
        <v>135</v>
      </c>
      <c r="AU224" s="143" t="s">
        <v>87</v>
      </c>
      <c r="AY224" s="17" t="s">
        <v>133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21</v>
      </c>
      <c r="BK224" s="144">
        <f>ROUND(I224*H224,2)</f>
        <v>0</v>
      </c>
      <c r="BL224" s="17" t="s">
        <v>544</v>
      </c>
      <c r="BM224" s="143" t="s">
        <v>1274</v>
      </c>
    </row>
    <row r="225" spans="2:65" s="1" customFormat="1" ht="19.5">
      <c r="B225" s="32"/>
      <c r="D225" s="145" t="s">
        <v>142</v>
      </c>
      <c r="F225" s="146" t="s">
        <v>1273</v>
      </c>
      <c r="I225" s="147"/>
      <c r="L225" s="32"/>
      <c r="M225" s="148"/>
      <c r="T225" s="56"/>
      <c r="AT225" s="17" t="s">
        <v>142</v>
      </c>
      <c r="AU225" s="17" t="s">
        <v>87</v>
      </c>
    </row>
    <row r="226" spans="2:65" s="1" customFormat="1" ht="16.5" customHeight="1">
      <c r="B226" s="32"/>
      <c r="C226" s="132" t="s">
        <v>388</v>
      </c>
      <c r="D226" s="132" t="s">
        <v>135</v>
      </c>
      <c r="E226" s="133" t="s">
        <v>1275</v>
      </c>
      <c r="F226" s="134" t="s">
        <v>1276</v>
      </c>
      <c r="G226" s="135" t="s">
        <v>149</v>
      </c>
      <c r="H226" s="136">
        <v>12</v>
      </c>
      <c r="I226" s="137"/>
      <c r="J226" s="138">
        <f>ROUND(I226*H226,2)</f>
        <v>0</v>
      </c>
      <c r="K226" s="134" t="s">
        <v>1</v>
      </c>
      <c r="L226" s="32"/>
      <c r="M226" s="139" t="s">
        <v>1</v>
      </c>
      <c r="N226" s="140" t="s">
        <v>43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544</v>
      </c>
      <c r="AT226" s="143" t="s">
        <v>135</v>
      </c>
      <c r="AU226" s="143" t="s">
        <v>87</v>
      </c>
      <c r="AY226" s="17" t="s">
        <v>133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21</v>
      </c>
      <c r="BK226" s="144">
        <f>ROUND(I226*H226,2)</f>
        <v>0</v>
      </c>
      <c r="BL226" s="17" t="s">
        <v>544</v>
      </c>
      <c r="BM226" s="143" t="s">
        <v>1277</v>
      </c>
    </row>
    <row r="227" spans="2:65" s="1" customFormat="1" ht="11.25">
      <c r="B227" s="32"/>
      <c r="D227" s="145" t="s">
        <v>142</v>
      </c>
      <c r="F227" s="146" t="s">
        <v>1276</v>
      </c>
      <c r="I227" s="147"/>
      <c r="L227" s="32"/>
      <c r="M227" s="148"/>
      <c r="T227" s="56"/>
      <c r="AT227" s="17" t="s">
        <v>142</v>
      </c>
      <c r="AU227" s="17" t="s">
        <v>87</v>
      </c>
    </row>
    <row r="228" spans="2:65" s="1" customFormat="1" ht="16.5" customHeight="1">
      <c r="B228" s="32"/>
      <c r="C228" s="132" t="s">
        <v>398</v>
      </c>
      <c r="D228" s="132" t="s">
        <v>135</v>
      </c>
      <c r="E228" s="133" t="s">
        <v>1278</v>
      </c>
      <c r="F228" s="134" t="s">
        <v>1279</v>
      </c>
      <c r="G228" s="135" t="s">
        <v>1280</v>
      </c>
      <c r="H228" s="136">
        <v>16</v>
      </c>
      <c r="I228" s="137"/>
      <c r="J228" s="138">
        <f>ROUND(I228*H228,2)</f>
        <v>0</v>
      </c>
      <c r="K228" s="134" t="s">
        <v>1</v>
      </c>
      <c r="L228" s="32"/>
      <c r="M228" s="139" t="s">
        <v>1</v>
      </c>
      <c r="N228" s="140" t="s">
        <v>43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544</v>
      </c>
      <c r="AT228" s="143" t="s">
        <v>135</v>
      </c>
      <c r="AU228" s="143" t="s">
        <v>87</v>
      </c>
      <c r="AY228" s="17" t="s">
        <v>133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21</v>
      </c>
      <c r="BK228" s="144">
        <f>ROUND(I228*H228,2)</f>
        <v>0</v>
      </c>
      <c r="BL228" s="17" t="s">
        <v>544</v>
      </c>
      <c r="BM228" s="143" t="s">
        <v>1281</v>
      </c>
    </row>
    <row r="229" spans="2:65" s="1" customFormat="1" ht="11.25">
      <c r="B229" s="32"/>
      <c r="D229" s="145" t="s">
        <v>142</v>
      </c>
      <c r="F229" s="146" t="s">
        <v>1279</v>
      </c>
      <c r="I229" s="147"/>
      <c r="L229" s="32"/>
      <c r="M229" s="148"/>
      <c r="T229" s="56"/>
      <c r="AT229" s="17" t="s">
        <v>142</v>
      </c>
      <c r="AU229" s="17" t="s">
        <v>87</v>
      </c>
    </row>
    <row r="230" spans="2:65" s="1" customFormat="1" ht="16.5" customHeight="1">
      <c r="B230" s="32"/>
      <c r="C230" s="132" t="s">
        <v>402</v>
      </c>
      <c r="D230" s="132" t="s">
        <v>135</v>
      </c>
      <c r="E230" s="133" t="s">
        <v>1282</v>
      </c>
      <c r="F230" s="134" t="s">
        <v>1283</v>
      </c>
      <c r="G230" s="135" t="s">
        <v>1280</v>
      </c>
      <c r="H230" s="136">
        <v>17</v>
      </c>
      <c r="I230" s="137"/>
      <c r="J230" s="138">
        <f>ROUND(I230*H230,2)</f>
        <v>0</v>
      </c>
      <c r="K230" s="134" t="s">
        <v>1</v>
      </c>
      <c r="L230" s="32"/>
      <c r="M230" s="139" t="s">
        <v>1</v>
      </c>
      <c r="N230" s="140" t="s">
        <v>43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544</v>
      </c>
      <c r="AT230" s="143" t="s">
        <v>135</v>
      </c>
      <c r="AU230" s="143" t="s">
        <v>87</v>
      </c>
      <c r="AY230" s="17" t="s">
        <v>133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21</v>
      </c>
      <c r="BK230" s="144">
        <f>ROUND(I230*H230,2)</f>
        <v>0</v>
      </c>
      <c r="BL230" s="17" t="s">
        <v>544</v>
      </c>
      <c r="BM230" s="143" t="s">
        <v>1284</v>
      </c>
    </row>
    <row r="231" spans="2:65" s="1" customFormat="1" ht="11.25">
      <c r="B231" s="32"/>
      <c r="D231" s="145" t="s">
        <v>142</v>
      </c>
      <c r="F231" s="146" t="s">
        <v>1283</v>
      </c>
      <c r="I231" s="147"/>
      <c r="L231" s="32"/>
      <c r="M231" s="148"/>
      <c r="T231" s="56"/>
      <c r="AT231" s="17" t="s">
        <v>142</v>
      </c>
      <c r="AU231" s="17" t="s">
        <v>87</v>
      </c>
    </row>
    <row r="232" spans="2:65" s="11" customFormat="1" ht="22.9" customHeight="1">
      <c r="B232" s="120"/>
      <c r="D232" s="121" t="s">
        <v>77</v>
      </c>
      <c r="E232" s="130" t="s">
        <v>1285</v>
      </c>
      <c r="F232" s="130" t="s">
        <v>1286</v>
      </c>
      <c r="I232" s="123"/>
      <c r="J232" s="131">
        <f>BK232</f>
        <v>0</v>
      </c>
      <c r="L232" s="120"/>
      <c r="M232" s="125"/>
      <c r="P232" s="126">
        <f>SUM(P233:P297)</f>
        <v>0</v>
      </c>
      <c r="R232" s="126">
        <f>SUM(R233:R297)</f>
        <v>0.47326849999999998</v>
      </c>
      <c r="T232" s="127">
        <f>SUM(T233:T297)</f>
        <v>12.76</v>
      </c>
      <c r="AR232" s="121" t="s">
        <v>152</v>
      </c>
      <c r="AT232" s="128" t="s">
        <v>77</v>
      </c>
      <c r="AU232" s="128" t="s">
        <v>21</v>
      </c>
      <c r="AY232" s="121" t="s">
        <v>133</v>
      </c>
      <c r="BK232" s="129">
        <f>SUM(BK233:BK297)</f>
        <v>0</v>
      </c>
    </row>
    <row r="233" spans="2:65" s="1" customFormat="1" ht="24.2" customHeight="1">
      <c r="B233" s="32"/>
      <c r="C233" s="132" t="s">
        <v>438</v>
      </c>
      <c r="D233" s="132" t="s">
        <v>135</v>
      </c>
      <c r="E233" s="133" t="s">
        <v>1287</v>
      </c>
      <c r="F233" s="134" t="s">
        <v>1288</v>
      </c>
      <c r="G233" s="135" t="s">
        <v>230</v>
      </c>
      <c r="H233" s="136">
        <v>4.3</v>
      </c>
      <c r="I233" s="137"/>
      <c r="J233" s="138">
        <f>ROUND(I233*H233,2)</f>
        <v>0</v>
      </c>
      <c r="K233" s="134" t="s">
        <v>1</v>
      </c>
      <c r="L233" s="32"/>
      <c r="M233" s="139" t="s">
        <v>1</v>
      </c>
      <c r="N233" s="140" t="s">
        <v>43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544</v>
      </c>
      <c r="AT233" s="143" t="s">
        <v>135</v>
      </c>
      <c r="AU233" s="143" t="s">
        <v>87</v>
      </c>
      <c r="AY233" s="17" t="s">
        <v>133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21</v>
      </c>
      <c r="BK233" s="144">
        <f>ROUND(I233*H233,2)</f>
        <v>0</v>
      </c>
      <c r="BL233" s="17" t="s">
        <v>544</v>
      </c>
      <c r="BM233" s="143" t="s">
        <v>1289</v>
      </c>
    </row>
    <row r="234" spans="2:65" s="1" customFormat="1" ht="11.25">
      <c r="B234" s="32"/>
      <c r="D234" s="145" t="s">
        <v>142</v>
      </c>
      <c r="F234" s="146" t="s">
        <v>1288</v>
      </c>
      <c r="I234" s="147"/>
      <c r="L234" s="32"/>
      <c r="M234" s="148"/>
      <c r="T234" s="56"/>
      <c r="AT234" s="17" t="s">
        <v>142</v>
      </c>
      <c r="AU234" s="17" t="s">
        <v>87</v>
      </c>
    </row>
    <row r="235" spans="2:65" s="1" customFormat="1" ht="24.2" customHeight="1">
      <c r="B235" s="32"/>
      <c r="C235" s="132" t="s">
        <v>445</v>
      </c>
      <c r="D235" s="132" t="s">
        <v>135</v>
      </c>
      <c r="E235" s="133" t="s">
        <v>1290</v>
      </c>
      <c r="F235" s="134" t="s">
        <v>1291</v>
      </c>
      <c r="G235" s="135" t="s">
        <v>230</v>
      </c>
      <c r="H235" s="136">
        <v>17.7</v>
      </c>
      <c r="I235" s="137"/>
      <c r="J235" s="138">
        <f>ROUND(I235*H235,2)</f>
        <v>0</v>
      </c>
      <c r="K235" s="134" t="s">
        <v>1</v>
      </c>
      <c r="L235" s="32"/>
      <c r="M235" s="139" t="s">
        <v>1</v>
      </c>
      <c r="N235" s="140" t="s">
        <v>43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544</v>
      </c>
      <c r="AT235" s="143" t="s">
        <v>135</v>
      </c>
      <c r="AU235" s="143" t="s">
        <v>87</v>
      </c>
      <c r="AY235" s="17" t="s">
        <v>133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21</v>
      </c>
      <c r="BK235" s="144">
        <f>ROUND(I235*H235,2)</f>
        <v>0</v>
      </c>
      <c r="BL235" s="17" t="s">
        <v>544</v>
      </c>
      <c r="BM235" s="143" t="s">
        <v>1292</v>
      </c>
    </row>
    <row r="236" spans="2:65" s="1" customFormat="1" ht="19.5">
      <c r="B236" s="32"/>
      <c r="D236" s="145" t="s">
        <v>142</v>
      </c>
      <c r="F236" s="146" t="s">
        <v>1291</v>
      </c>
      <c r="I236" s="147"/>
      <c r="L236" s="32"/>
      <c r="M236" s="148"/>
      <c r="T236" s="56"/>
      <c r="AT236" s="17" t="s">
        <v>142</v>
      </c>
      <c r="AU236" s="17" t="s">
        <v>87</v>
      </c>
    </row>
    <row r="237" spans="2:65" s="1" customFormat="1" ht="24.2" customHeight="1">
      <c r="B237" s="32"/>
      <c r="C237" s="132" t="s">
        <v>451</v>
      </c>
      <c r="D237" s="132" t="s">
        <v>135</v>
      </c>
      <c r="E237" s="133" t="s">
        <v>1293</v>
      </c>
      <c r="F237" s="134" t="s">
        <v>1294</v>
      </c>
      <c r="G237" s="135" t="s">
        <v>198</v>
      </c>
      <c r="H237" s="136">
        <v>103</v>
      </c>
      <c r="I237" s="137"/>
      <c r="J237" s="138">
        <f>ROUND(I237*H237,2)</f>
        <v>0</v>
      </c>
      <c r="K237" s="134" t="s">
        <v>1</v>
      </c>
      <c r="L237" s="32"/>
      <c r="M237" s="139" t="s">
        <v>1</v>
      </c>
      <c r="N237" s="140" t="s">
        <v>43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544</v>
      </c>
      <c r="AT237" s="143" t="s">
        <v>135</v>
      </c>
      <c r="AU237" s="143" t="s">
        <v>87</v>
      </c>
      <c r="AY237" s="17" t="s">
        <v>133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21</v>
      </c>
      <c r="BK237" s="144">
        <f>ROUND(I237*H237,2)</f>
        <v>0</v>
      </c>
      <c r="BL237" s="17" t="s">
        <v>544</v>
      </c>
      <c r="BM237" s="143" t="s">
        <v>1295</v>
      </c>
    </row>
    <row r="238" spans="2:65" s="1" customFormat="1" ht="19.5">
      <c r="B238" s="32"/>
      <c r="D238" s="145" t="s">
        <v>142</v>
      </c>
      <c r="F238" s="146" t="s">
        <v>1294</v>
      </c>
      <c r="I238" s="147"/>
      <c r="L238" s="32"/>
      <c r="M238" s="148"/>
      <c r="T238" s="56"/>
      <c r="AT238" s="17" t="s">
        <v>142</v>
      </c>
      <c r="AU238" s="17" t="s">
        <v>87</v>
      </c>
    </row>
    <row r="239" spans="2:65" s="1" customFormat="1" ht="24.2" customHeight="1">
      <c r="B239" s="32"/>
      <c r="C239" s="132" t="s">
        <v>655</v>
      </c>
      <c r="D239" s="132" t="s">
        <v>135</v>
      </c>
      <c r="E239" s="133" t="s">
        <v>1296</v>
      </c>
      <c r="F239" s="134" t="s">
        <v>1297</v>
      </c>
      <c r="G239" s="135" t="s">
        <v>198</v>
      </c>
      <c r="H239" s="136">
        <v>15</v>
      </c>
      <c r="I239" s="137"/>
      <c r="J239" s="138">
        <f>ROUND(I239*H239,2)</f>
        <v>0</v>
      </c>
      <c r="K239" s="134" t="s">
        <v>1</v>
      </c>
      <c r="L239" s="32"/>
      <c r="M239" s="139" t="s">
        <v>1</v>
      </c>
      <c r="N239" s="140" t="s">
        <v>43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544</v>
      </c>
      <c r="AT239" s="143" t="s">
        <v>135</v>
      </c>
      <c r="AU239" s="143" t="s">
        <v>87</v>
      </c>
      <c r="AY239" s="17" t="s">
        <v>133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21</v>
      </c>
      <c r="BK239" s="144">
        <f>ROUND(I239*H239,2)</f>
        <v>0</v>
      </c>
      <c r="BL239" s="17" t="s">
        <v>544</v>
      </c>
      <c r="BM239" s="143" t="s">
        <v>1298</v>
      </c>
    </row>
    <row r="240" spans="2:65" s="1" customFormat="1" ht="19.5">
      <c r="B240" s="32"/>
      <c r="D240" s="145" t="s">
        <v>142</v>
      </c>
      <c r="F240" s="146" t="s">
        <v>1297</v>
      </c>
      <c r="I240" s="147"/>
      <c r="L240" s="32"/>
      <c r="M240" s="148"/>
      <c r="T240" s="56"/>
      <c r="AT240" s="17" t="s">
        <v>142</v>
      </c>
      <c r="AU240" s="17" t="s">
        <v>87</v>
      </c>
    </row>
    <row r="241" spans="2:65" s="1" customFormat="1" ht="24.2" customHeight="1">
      <c r="B241" s="32"/>
      <c r="C241" s="132" t="s">
        <v>460</v>
      </c>
      <c r="D241" s="132" t="s">
        <v>135</v>
      </c>
      <c r="E241" s="133" t="s">
        <v>1299</v>
      </c>
      <c r="F241" s="134" t="s">
        <v>1300</v>
      </c>
      <c r="G241" s="135" t="s">
        <v>198</v>
      </c>
      <c r="H241" s="136">
        <v>267</v>
      </c>
      <c r="I241" s="137"/>
      <c r="J241" s="138">
        <f>ROUND(I241*H241,2)</f>
        <v>0</v>
      </c>
      <c r="K241" s="134" t="s">
        <v>1</v>
      </c>
      <c r="L241" s="32"/>
      <c r="M241" s="139" t="s">
        <v>1</v>
      </c>
      <c r="N241" s="140" t="s">
        <v>43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544</v>
      </c>
      <c r="AT241" s="143" t="s">
        <v>135</v>
      </c>
      <c r="AU241" s="143" t="s">
        <v>87</v>
      </c>
      <c r="AY241" s="17" t="s">
        <v>133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21</v>
      </c>
      <c r="BK241" s="144">
        <f>ROUND(I241*H241,2)</f>
        <v>0</v>
      </c>
      <c r="BL241" s="17" t="s">
        <v>544</v>
      </c>
      <c r="BM241" s="143" t="s">
        <v>1301</v>
      </c>
    </row>
    <row r="242" spans="2:65" s="1" customFormat="1" ht="19.5">
      <c r="B242" s="32"/>
      <c r="D242" s="145" t="s">
        <v>142</v>
      </c>
      <c r="F242" s="146" t="s">
        <v>1300</v>
      </c>
      <c r="I242" s="147"/>
      <c r="L242" s="32"/>
      <c r="M242" s="148"/>
      <c r="T242" s="56"/>
      <c r="AT242" s="17" t="s">
        <v>142</v>
      </c>
      <c r="AU242" s="17" t="s">
        <v>87</v>
      </c>
    </row>
    <row r="243" spans="2:65" s="1" customFormat="1" ht="24.2" customHeight="1">
      <c r="B243" s="32"/>
      <c r="C243" s="132" t="s">
        <v>660</v>
      </c>
      <c r="D243" s="132" t="s">
        <v>135</v>
      </c>
      <c r="E243" s="133" t="s">
        <v>1302</v>
      </c>
      <c r="F243" s="134" t="s">
        <v>1303</v>
      </c>
      <c r="G243" s="135" t="s">
        <v>198</v>
      </c>
      <c r="H243" s="136">
        <v>120</v>
      </c>
      <c r="I243" s="137"/>
      <c r="J243" s="138">
        <f>ROUND(I243*H243,2)</f>
        <v>0</v>
      </c>
      <c r="K243" s="134" t="s">
        <v>1</v>
      </c>
      <c r="L243" s="32"/>
      <c r="M243" s="139" t="s">
        <v>1</v>
      </c>
      <c r="N243" s="140" t="s">
        <v>43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544</v>
      </c>
      <c r="AT243" s="143" t="s">
        <v>135</v>
      </c>
      <c r="AU243" s="143" t="s">
        <v>87</v>
      </c>
      <c r="AY243" s="17" t="s">
        <v>133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21</v>
      </c>
      <c r="BK243" s="144">
        <f>ROUND(I243*H243,2)</f>
        <v>0</v>
      </c>
      <c r="BL243" s="17" t="s">
        <v>544</v>
      </c>
      <c r="BM243" s="143" t="s">
        <v>1304</v>
      </c>
    </row>
    <row r="244" spans="2:65" s="1" customFormat="1" ht="19.5">
      <c r="B244" s="32"/>
      <c r="D244" s="145" t="s">
        <v>142</v>
      </c>
      <c r="F244" s="146" t="s">
        <v>1303</v>
      </c>
      <c r="I244" s="147"/>
      <c r="L244" s="32"/>
      <c r="M244" s="148"/>
      <c r="T244" s="56"/>
      <c r="AT244" s="17" t="s">
        <v>142</v>
      </c>
      <c r="AU244" s="17" t="s">
        <v>87</v>
      </c>
    </row>
    <row r="245" spans="2:65" s="1" customFormat="1" ht="24.2" customHeight="1">
      <c r="B245" s="32"/>
      <c r="C245" s="132" t="s">
        <v>476</v>
      </c>
      <c r="D245" s="132" t="s">
        <v>135</v>
      </c>
      <c r="E245" s="133" t="s">
        <v>1305</v>
      </c>
      <c r="F245" s="134" t="s">
        <v>1306</v>
      </c>
      <c r="G245" s="135" t="s">
        <v>149</v>
      </c>
      <c r="H245" s="136">
        <v>18</v>
      </c>
      <c r="I245" s="137"/>
      <c r="J245" s="138">
        <f>ROUND(I245*H245,2)</f>
        <v>0</v>
      </c>
      <c r="K245" s="134" t="s">
        <v>1</v>
      </c>
      <c r="L245" s="32"/>
      <c r="M245" s="139" t="s">
        <v>1</v>
      </c>
      <c r="N245" s="140" t="s">
        <v>43</v>
      </c>
      <c r="P245" s="141">
        <f>O245*H245</f>
        <v>0</v>
      </c>
      <c r="Q245" s="141">
        <v>3.8E-3</v>
      </c>
      <c r="R245" s="141">
        <f>Q245*H245</f>
        <v>6.8400000000000002E-2</v>
      </c>
      <c r="S245" s="141">
        <v>0</v>
      </c>
      <c r="T245" s="142">
        <f>S245*H245</f>
        <v>0</v>
      </c>
      <c r="AR245" s="143" t="s">
        <v>544</v>
      </c>
      <c r="AT245" s="143" t="s">
        <v>135</v>
      </c>
      <c r="AU245" s="143" t="s">
        <v>87</v>
      </c>
      <c r="AY245" s="17" t="s">
        <v>133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21</v>
      </c>
      <c r="BK245" s="144">
        <f>ROUND(I245*H245,2)</f>
        <v>0</v>
      </c>
      <c r="BL245" s="17" t="s">
        <v>544</v>
      </c>
      <c r="BM245" s="143" t="s">
        <v>1307</v>
      </c>
    </row>
    <row r="246" spans="2:65" s="1" customFormat="1" ht="11.25">
      <c r="B246" s="32"/>
      <c r="D246" s="145" t="s">
        <v>142</v>
      </c>
      <c r="F246" s="146" t="s">
        <v>1306</v>
      </c>
      <c r="I246" s="147"/>
      <c r="L246" s="32"/>
      <c r="M246" s="148"/>
      <c r="T246" s="56"/>
      <c r="AT246" s="17" t="s">
        <v>142</v>
      </c>
      <c r="AU246" s="17" t="s">
        <v>87</v>
      </c>
    </row>
    <row r="247" spans="2:65" s="1" customFormat="1" ht="21.75" customHeight="1">
      <c r="B247" s="32"/>
      <c r="C247" s="132" t="s">
        <v>480</v>
      </c>
      <c r="D247" s="132" t="s">
        <v>135</v>
      </c>
      <c r="E247" s="133" t="s">
        <v>1308</v>
      </c>
      <c r="F247" s="134" t="s">
        <v>1309</v>
      </c>
      <c r="G247" s="135" t="s">
        <v>149</v>
      </c>
      <c r="H247" s="136">
        <v>11</v>
      </c>
      <c r="I247" s="137"/>
      <c r="J247" s="138">
        <f>ROUND(I247*H247,2)</f>
        <v>0</v>
      </c>
      <c r="K247" s="134" t="s">
        <v>1</v>
      </c>
      <c r="L247" s="32"/>
      <c r="M247" s="139" t="s">
        <v>1</v>
      </c>
      <c r="N247" s="140" t="s">
        <v>43</v>
      </c>
      <c r="P247" s="141">
        <f>O247*H247</f>
        <v>0</v>
      </c>
      <c r="Q247" s="141">
        <v>7.6E-3</v>
      </c>
      <c r="R247" s="141">
        <f>Q247*H247</f>
        <v>8.3599999999999994E-2</v>
      </c>
      <c r="S247" s="141">
        <v>0</v>
      </c>
      <c r="T247" s="142">
        <f>S247*H247</f>
        <v>0</v>
      </c>
      <c r="AR247" s="143" t="s">
        <v>544</v>
      </c>
      <c r="AT247" s="143" t="s">
        <v>135</v>
      </c>
      <c r="AU247" s="143" t="s">
        <v>87</v>
      </c>
      <c r="AY247" s="17" t="s">
        <v>133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21</v>
      </c>
      <c r="BK247" s="144">
        <f>ROUND(I247*H247,2)</f>
        <v>0</v>
      </c>
      <c r="BL247" s="17" t="s">
        <v>544</v>
      </c>
      <c r="BM247" s="143" t="s">
        <v>1310</v>
      </c>
    </row>
    <row r="248" spans="2:65" s="1" customFormat="1" ht="11.25">
      <c r="B248" s="32"/>
      <c r="D248" s="145" t="s">
        <v>142</v>
      </c>
      <c r="F248" s="146" t="s">
        <v>1309</v>
      </c>
      <c r="I248" s="147"/>
      <c r="L248" s="32"/>
      <c r="M248" s="148"/>
      <c r="T248" s="56"/>
      <c r="AT248" s="17" t="s">
        <v>142</v>
      </c>
      <c r="AU248" s="17" t="s">
        <v>87</v>
      </c>
    </row>
    <row r="249" spans="2:65" s="1" customFormat="1" ht="24.2" customHeight="1">
      <c r="B249" s="32"/>
      <c r="C249" s="132" t="s">
        <v>485</v>
      </c>
      <c r="D249" s="132" t="s">
        <v>135</v>
      </c>
      <c r="E249" s="133" t="s">
        <v>1311</v>
      </c>
      <c r="F249" s="134" t="s">
        <v>1312</v>
      </c>
      <c r="G249" s="135" t="s">
        <v>198</v>
      </c>
      <c r="H249" s="136">
        <v>126</v>
      </c>
      <c r="I249" s="137"/>
      <c r="J249" s="138">
        <f>ROUND(I249*H249,2)</f>
        <v>0</v>
      </c>
      <c r="K249" s="134" t="s">
        <v>1</v>
      </c>
      <c r="L249" s="32"/>
      <c r="M249" s="139" t="s">
        <v>1</v>
      </c>
      <c r="N249" s="140" t="s">
        <v>43</v>
      </c>
      <c r="P249" s="141">
        <f>O249*H249</f>
        <v>0</v>
      </c>
      <c r="Q249" s="141">
        <v>1.9E-3</v>
      </c>
      <c r="R249" s="141">
        <f>Q249*H249</f>
        <v>0.2394</v>
      </c>
      <c r="S249" s="141">
        <v>0</v>
      </c>
      <c r="T249" s="142">
        <f>S249*H249</f>
        <v>0</v>
      </c>
      <c r="AR249" s="143" t="s">
        <v>544</v>
      </c>
      <c r="AT249" s="143" t="s">
        <v>135</v>
      </c>
      <c r="AU249" s="143" t="s">
        <v>87</v>
      </c>
      <c r="AY249" s="17" t="s">
        <v>133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21</v>
      </c>
      <c r="BK249" s="144">
        <f>ROUND(I249*H249,2)</f>
        <v>0</v>
      </c>
      <c r="BL249" s="17" t="s">
        <v>544</v>
      </c>
      <c r="BM249" s="143" t="s">
        <v>1313</v>
      </c>
    </row>
    <row r="250" spans="2:65" s="1" customFormat="1" ht="11.25">
      <c r="B250" s="32"/>
      <c r="D250" s="145" t="s">
        <v>142</v>
      </c>
      <c r="F250" s="146" t="s">
        <v>1312</v>
      </c>
      <c r="I250" s="147"/>
      <c r="L250" s="32"/>
      <c r="M250" s="148"/>
      <c r="T250" s="56"/>
      <c r="AT250" s="17" t="s">
        <v>142</v>
      </c>
      <c r="AU250" s="17" t="s">
        <v>87</v>
      </c>
    </row>
    <row r="251" spans="2:65" s="1" customFormat="1" ht="24.2" customHeight="1">
      <c r="B251" s="32"/>
      <c r="C251" s="132" t="s">
        <v>490</v>
      </c>
      <c r="D251" s="132" t="s">
        <v>135</v>
      </c>
      <c r="E251" s="133" t="s">
        <v>1314</v>
      </c>
      <c r="F251" s="134" t="s">
        <v>1315</v>
      </c>
      <c r="G251" s="135" t="s">
        <v>296</v>
      </c>
      <c r="H251" s="136">
        <v>100.3</v>
      </c>
      <c r="I251" s="137"/>
      <c r="J251" s="138">
        <f>ROUND(I251*H251,2)</f>
        <v>0</v>
      </c>
      <c r="K251" s="134" t="s">
        <v>1</v>
      </c>
      <c r="L251" s="32"/>
      <c r="M251" s="139" t="s">
        <v>1</v>
      </c>
      <c r="N251" s="140" t="s">
        <v>43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544</v>
      </c>
      <c r="AT251" s="143" t="s">
        <v>135</v>
      </c>
      <c r="AU251" s="143" t="s">
        <v>87</v>
      </c>
      <c r="AY251" s="17" t="s">
        <v>133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21</v>
      </c>
      <c r="BK251" s="144">
        <f>ROUND(I251*H251,2)</f>
        <v>0</v>
      </c>
      <c r="BL251" s="17" t="s">
        <v>544</v>
      </c>
      <c r="BM251" s="143" t="s">
        <v>1316</v>
      </c>
    </row>
    <row r="252" spans="2:65" s="1" customFormat="1" ht="19.5">
      <c r="B252" s="32"/>
      <c r="D252" s="145" t="s">
        <v>142</v>
      </c>
      <c r="F252" s="146" t="s">
        <v>1315</v>
      </c>
      <c r="I252" s="147"/>
      <c r="L252" s="32"/>
      <c r="M252" s="148"/>
      <c r="T252" s="56"/>
      <c r="AT252" s="17" t="s">
        <v>142</v>
      </c>
      <c r="AU252" s="17" t="s">
        <v>87</v>
      </c>
    </row>
    <row r="253" spans="2:65" s="1" customFormat="1" ht="33" customHeight="1">
      <c r="B253" s="32"/>
      <c r="C253" s="132" t="s">
        <v>497</v>
      </c>
      <c r="D253" s="132" t="s">
        <v>135</v>
      </c>
      <c r="E253" s="133" t="s">
        <v>1317</v>
      </c>
      <c r="F253" s="134" t="s">
        <v>1318</v>
      </c>
      <c r="G253" s="135" t="s">
        <v>230</v>
      </c>
      <c r="H253" s="136">
        <v>23.6</v>
      </c>
      <c r="I253" s="137"/>
      <c r="J253" s="138">
        <f>ROUND(I253*H253,2)</f>
        <v>0</v>
      </c>
      <c r="K253" s="134" t="s">
        <v>1</v>
      </c>
      <c r="L253" s="32"/>
      <c r="M253" s="139" t="s">
        <v>1</v>
      </c>
      <c r="N253" s="140" t="s">
        <v>43</v>
      </c>
      <c r="P253" s="141">
        <f>O253*H253</f>
        <v>0</v>
      </c>
      <c r="Q253" s="141">
        <v>0</v>
      </c>
      <c r="R253" s="141">
        <f>Q253*H253</f>
        <v>0</v>
      </c>
      <c r="S253" s="141">
        <v>0</v>
      </c>
      <c r="T253" s="142">
        <f>S253*H253</f>
        <v>0</v>
      </c>
      <c r="AR253" s="143" t="s">
        <v>544</v>
      </c>
      <c r="AT253" s="143" t="s">
        <v>135</v>
      </c>
      <c r="AU253" s="143" t="s">
        <v>87</v>
      </c>
      <c r="AY253" s="17" t="s">
        <v>133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21</v>
      </c>
      <c r="BK253" s="144">
        <f>ROUND(I253*H253,2)</f>
        <v>0</v>
      </c>
      <c r="BL253" s="17" t="s">
        <v>544</v>
      </c>
      <c r="BM253" s="143" t="s">
        <v>1319</v>
      </c>
    </row>
    <row r="254" spans="2:65" s="1" customFormat="1" ht="19.5">
      <c r="B254" s="32"/>
      <c r="D254" s="145" t="s">
        <v>142</v>
      </c>
      <c r="F254" s="146" t="s">
        <v>1318</v>
      </c>
      <c r="I254" s="147"/>
      <c r="L254" s="32"/>
      <c r="M254" s="148"/>
      <c r="T254" s="56"/>
      <c r="AT254" s="17" t="s">
        <v>142</v>
      </c>
      <c r="AU254" s="17" t="s">
        <v>87</v>
      </c>
    </row>
    <row r="255" spans="2:65" s="1" customFormat="1" ht="24.2" customHeight="1">
      <c r="B255" s="32"/>
      <c r="C255" s="132" t="s">
        <v>503</v>
      </c>
      <c r="D255" s="132" t="s">
        <v>135</v>
      </c>
      <c r="E255" s="133" t="s">
        <v>1320</v>
      </c>
      <c r="F255" s="134" t="s">
        <v>1321</v>
      </c>
      <c r="G255" s="135" t="s">
        <v>198</v>
      </c>
      <c r="H255" s="136">
        <v>267</v>
      </c>
      <c r="I255" s="137"/>
      <c r="J255" s="138">
        <f>ROUND(I255*H255,2)</f>
        <v>0</v>
      </c>
      <c r="K255" s="134" t="s">
        <v>1</v>
      </c>
      <c r="L255" s="32"/>
      <c r="M255" s="139" t="s">
        <v>1</v>
      </c>
      <c r="N255" s="140" t="s">
        <v>43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544</v>
      </c>
      <c r="AT255" s="143" t="s">
        <v>135</v>
      </c>
      <c r="AU255" s="143" t="s">
        <v>87</v>
      </c>
      <c r="AY255" s="17" t="s">
        <v>133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7" t="s">
        <v>21</v>
      </c>
      <c r="BK255" s="144">
        <f>ROUND(I255*H255,2)</f>
        <v>0</v>
      </c>
      <c r="BL255" s="17" t="s">
        <v>544</v>
      </c>
      <c r="BM255" s="143" t="s">
        <v>1322</v>
      </c>
    </row>
    <row r="256" spans="2:65" s="1" customFormat="1" ht="19.5">
      <c r="B256" s="32"/>
      <c r="D256" s="145" t="s">
        <v>142</v>
      </c>
      <c r="F256" s="146" t="s">
        <v>1321</v>
      </c>
      <c r="I256" s="147"/>
      <c r="L256" s="32"/>
      <c r="M256" s="148"/>
      <c r="T256" s="56"/>
      <c r="AT256" s="17" t="s">
        <v>142</v>
      </c>
      <c r="AU256" s="17" t="s">
        <v>87</v>
      </c>
    </row>
    <row r="257" spans="2:65" s="1" customFormat="1" ht="24.2" customHeight="1">
      <c r="B257" s="32"/>
      <c r="C257" s="132" t="s">
        <v>666</v>
      </c>
      <c r="D257" s="132" t="s">
        <v>135</v>
      </c>
      <c r="E257" s="133" t="s">
        <v>1323</v>
      </c>
      <c r="F257" s="134" t="s">
        <v>1324</v>
      </c>
      <c r="G257" s="135" t="s">
        <v>198</v>
      </c>
      <c r="H257" s="136">
        <v>120</v>
      </c>
      <c r="I257" s="137"/>
      <c r="J257" s="138">
        <f>ROUND(I257*H257,2)</f>
        <v>0</v>
      </c>
      <c r="K257" s="134" t="s">
        <v>1</v>
      </c>
      <c r="L257" s="32"/>
      <c r="M257" s="139" t="s">
        <v>1</v>
      </c>
      <c r="N257" s="140" t="s">
        <v>43</v>
      </c>
      <c r="P257" s="141">
        <f>O257*H257</f>
        <v>0</v>
      </c>
      <c r="Q257" s="141">
        <v>0</v>
      </c>
      <c r="R257" s="141">
        <f>Q257*H257</f>
        <v>0</v>
      </c>
      <c r="S257" s="141">
        <v>0</v>
      </c>
      <c r="T257" s="142">
        <f>S257*H257</f>
        <v>0</v>
      </c>
      <c r="AR257" s="143" t="s">
        <v>544</v>
      </c>
      <c r="AT257" s="143" t="s">
        <v>135</v>
      </c>
      <c r="AU257" s="143" t="s">
        <v>87</v>
      </c>
      <c r="AY257" s="17" t="s">
        <v>133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21</v>
      </c>
      <c r="BK257" s="144">
        <f>ROUND(I257*H257,2)</f>
        <v>0</v>
      </c>
      <c r="BL257" s="17" t="s">
        <v>544</v>
      </c>
      <c r="BM257" s="143" t="s">
        <v>1325</v>
      </c>
    </row>
    <row r="258" spans="2:65" s="1" customFormat="1" ht="19.5">
      <c r="B258" s="32"/>
      <c r="D258" s="145" t="s">
        <v>142</v>
      </c>
      <c r="F258" s="146" t="s">
        <v>1324</v>
      </c>
      <c r="I258" s="147"/>
      <c r="L258" s="32"/>
      <c r="M258" s="148"/>
      <c r="T258" s="56"/>
      <c r="AT258" s="17" t="s">
        <v>142</v>
      </c>
      <c r="AU258" s="17" t="s">
        <v>87</v>
      </c>
    </row>
    <row r="259" spans="2:65" s="1" customFormat="1" ht="24.2" customHeight="1">
      <c r="B259" s="32"/>
      <c r="C259" s="132" t="s">
        <v>508</v>
      </c>
      <c r="D259" s="132" t="s">
        <v>135</v>
      </c>
      <c r="E259" s="133" t="s">
        <v>1326</v>
      </c>
      <c r="F259" s="134" t="s">
        <v>1327</v>
      </c>
      <c r="G259" s="135" t="s">
        <v>198</v>
      </c>
      <c r="H259" s="136">
        <v>103</v>
      </c>
      <c r="I259" s="137"/>
      <c r="J259" s="138">
        <f>ROUND(I259*H259,2)</f>
        <v>0</v>
      </c>
      <c r="K259" s="134" t="s">
        <v>1</v>
      </c>
      <c r="L259" s="32"/>
      <c r="M259" s="139" t="s">
        <v>1</v>
      </c>
      <c r="N259" s="140" t="s">
        <v>43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544</v>
      </c>
      <c r="AT259" s="143" t="s">
        <v>135</v>
      </c>
      <c r="AU259" s="143" t="s">
        <v>87</v>
      </c>
      <c r="AY259" s="17" t="s">
        <v>133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21</v>
      </c>
      <c r="BK259" s="144">
        <f>ROUND(I259*H259,2)</f>
        <v>0</v>
      </c>
      <c r="BL259" s="17" t="s">
        <v>544</v>
      </c>
      <c r="BM259" s="143" t="s">
        <v>1328</v>
      </c>
    </row>
    <row r="260" spans="2:65" s="1" customFormat="1" ht="19.5">
      <c r="B260" s="32"/>
      <c r="D260" s="145" t="s">
        <v>142</v>
      </c>
      <c r="F260" s="146" t="s">
        <v>1327</v>
      </c>
      <c r="I260" s="147"/>
      <c r="L260" s="32"/>
      <c r="M260" s="148"/>
      <c r="T260" s="56"/>
      <c r="AT260" s="17" t="s">
        <v>142</v>
      </c>
      <c r="AU260" s="17" t="s">
        <v>87</v>
      </c>
    </row>
    <row r="261" spans="2:65" s="1" customFormat="1" ht="33" customHeight="1">
      <c r="B261" s="32"/>
      <c r="C261" s="132" t="s">
        <v>671</v>
      </c>
      <c r="D261" s="132" t="s">
        <v>135</v>
      </c>
      <c r="E261" s="133" t="s">
        <v>1329</v>
      </c>
      <c r="F261" s="134" t="s">
        <v>1330</v>
      </c>
      <c r="G261" s="135" t="s">
        <v>198</v>
      </c>
      <c r="H261" s="136">
        <v>15</v>
      </c>
      <c r="I261" s="137"/>
      <c r="J261" s="138">
        <f>ROUND(I261*H261,2)</f>
        <v>0</v>
      </c>
      <c r="K261" s="134" t="s">
        <v>1</v>
      </c>
      <c r="L261" s="32"/>
      <c r="M261" s="139" t="s">
        <v>1</v>
      </c>
      <c r="N261" s="140" t="s">
        <v>43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544</v>
      </c>
      <c r="AT261" s="143" t="s">
        <v>135</v>
      </c>
      <c r="AU261" s="143" t="s">
        <v>87</v>
      </c>
      <c r="AY261" s="17" t="s">
        <v>133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21</v>
      </c>
      <c r="BK261" s="144">
        <f>ROUND(I261*H261,2)</f>
        <v>0</v>
      </c>
      <c r="BL261" s="17" t="s">
        <v>544</v>
      </c>
      <c r="BM261" s="143" t="s">
        <v>1331</v>
      </c>
    </row>
    <row r="262" spans="2:65" s="1" customFormat="1" ht="19.5">
      <c r="B262" s="32"/>
      <c r="D262" s="145" t="s">
        <v>142</v>
      </c>
      <c r="F262" s="146" t="s">
        <v>1330</v>
      </c>
      <c r="I262" s="147"/>
      <c r="L262" s="32"/>
      <c r="M262" s="148"/>
      <c r="T262" s="56"/>
      <c r="AT262" s="17" t="s">
        <v>142</v>
      </c>
      <c r="AU262" s="17" t="s">
        <v>87</v>
      </c>
    </row>
    <row r="263" spans="2:65" s="1" customFormat="1" ht="24.2" customHeight="1">
      <c r="B263" s="32"/>
      <c r="C263" s="132" t="s">
        <v>514</v>
      </c>
      <c r="D263" s="132" t="s">
        <v>135</v>
      </c>
      <c r="E263" s="133" t="s">
        <v>1332</v>
      </c>
      <c r="F263" s="134" t="s">
        <v>1333</v>
      </c>
      <c r="G263" s="135" t="s">
        <v>230</v>
      </c>
      <c r="H263" s="136">
        <v>18.600000000000001</v>
      </c>
      <c r="I263" s="137"/>
      <c r="J263" s="138">
        <f>ROUND(I263*H263,2)</f>
        <v>0</v>
      </c>
      <c r="K263" s="134" t="s">
        <v>1</v>
      </c>
      <c r="L263" s="32"/>
      <c r="M263" s="139" t="s">
        <v>1</v>
      </c>
      <c r="N263" s="140" t="s">
        <v>43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544</v>
      </c>
      <c r="AT263" s="143" t="s">
        <v>135</v>
      </c>
      <c r="AU263" s="143" t="s">
        <v>87</v>
      </c>
      <c r="AY263" s="17" t="s">
        <v>133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21</v>
      </c>
      <c r="BK263" s="144">
        <f>ROUND(I263*H263,2)</f>
        <v>0</v>
      </c>
      <c r="BL263" s="17" t="s">
        <v>544</v>
      </c>
      <c r="BM263" s="143" t="s">
        <v>1334</v>
      </c>
    </row>
    <row r="264" spans="2:65" s="1" customFormat="1" ht="19.5">
      <c r="B264" s="32"/>
      <c r="D264" s="145" t="s">
        <v>142</v>
      </c>
      <c r="F264" s="146" t="s">
        <v>1333</v>
      </c>
      <c r="I264" s="147"/>
      <c r="L264" s="32"/>
      <c r="M264" s="148"/>
      <c r="T264" s="56"/>
      <c r="AT264" s="17" t="s">
        <v>142</v>
      </c>
      <c r="AU264" s="17" t="s">
        <v>87</v>
      </c>
    </row>
    <row r="265" spans="2:65" s="1" customFormat="1" ht="24.2" customHeight="1">
      <c r="B265" s="32"/>
      <c r="C265" s="132" t="s">
        <v>520</v>
      </c>
      <c r="D265" s="132" t="s">
        <v>135</v>
      </c>
      <c r="E265" s="133" t="s">
        <v>1335</v>
      </c>
      <c r="F265" s="134" t="s">
        <v>1336</v>
      </c>
      <c r="G265" s="135" t="s">
        <v>230</v>
      </c>
      <c r="H265" s="136">
        <v>23.1</v>
      </c>
      <c r="I265" s="137"/>
      <c r="J265" s="138">
        <f>ROUND(I265*H265,2)</f>
        <v>0</v>
      </c>
      <c r="K265" s="134" t="s">
        <v>1</v>
      </c>
      <c r="L265" s="32"/>
      <c r="M265" s="139" t="s">
        <v>1</v>
      </c>
      <c r="N265" s="140" t="s">
        <v>43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544</v>
      </c>
      <c r="AT265" s="143" t="s">
        <v>135</v>
      </c>
      <c r="AU265" s="143" t="s">
        <v>87</v>
      </c>
      <c r="AY265" s="17" t="s">
        <v>133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21</v>
      </c>
      <c r="BK265" s="144">
        <f>ROUND(I265*H265,2)</f>
        <v>0</v>
      </c>
      <c r="BL265" s="17" t="s">
        <v>544</v>
      </c>
      <c r="BM265" s="143" t="s">
        <v>1337</v>
      </c>
    </row>
    <row r="266" spans="2:65" s="1" customFormat="1" ht="19.5">
      <c r="B266" s="32"/>
      <c r="D266" s="145" t="s">
        <v>142</v>
      </c>
      <c r="F266" s="146" t="s">
        <v>1336</v>
      </c>
      <c r="I266" s="147"/>
      <c r="L266" s="32"/>
      <c r="M266" s="148"/>
      <c r="T266" s="56"/>
      <c r="AT266" s="17" t="s">
        <v>142</v>
      </c>
      <c r="AU266" s="17" t="s">
        <v>87</v>
      </c>
    </row>
    <row r="267" spans="2:65" s="1" customFormat="1" ht="24.2" customHeight="1">
      <c r="B267" s="32"/>
      <c r="C267" s="132" t="s">
        <v>527</v>
      </c>
      <c r="D267" s="132" t="s">
        <v>135</v>
      </c>
      <c r="E267" s="133" t="s">
        <v>1338</v>
      </c>
      <c r="F267" s="134" t="s">
        <v>1339</v>
      </c>
      <c r="G267" s="135" t="s">
        <v>198</v>
      </c>
      <c r="H267" s="136">
        <v>673</v>
      </c>
      <c r="I267" s="137"/>
      <c r="J267" s="138">
        <f>ROUND(I267*H267,2)</f>
        <v>0</v>
      </c>
      <c r="K267" s="134" t="s">
        <v>1</v>
      </c>
      <c r="L267" s="32"/>
      <c r="M267" s="139" t="s">
        <v>1</v>
      </c>
      <c r="N267" s="140" t="s">
        <v>43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544</v>
      </c>
      <c r="AT267" s="143" t="s">
        <v>135</v>
      </c>
      <c r="AU267" s="143" t="s">
        <v>87</v>
      </c>
      <c r="AY267" s="17" t="s">
        <v>133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21</v>
      </c>
      <c r="BK267" s="144">
        <f>ROUND(I267*H267,2)</f>
        <v>0</v>
      </c>
      <c r="BL267" s="17" t="s">
        <v>544</v>
      </c>
      <c r="BM267" s="143" t="s">
        <v>1340</v>
      </c>
    </row>
    <row r="268" spans="2:65" s="1" customFormat="1" ht="19.5">
      <c r="B268" s="32"/>
      <c r="D268" s="145" t="s">
        <v>142</v>
      </c>
      <c r="F268" s="146" t="s">
        <v>1339</v>
      </c>
      <c r="I268" s="147"/>
      <c r="L268" s="32"/>
      <c r="M268" s="148"/>
      <c r="T268" s="56"/>
      <c r="AT268" s="17" t="s">
        <v>142</v>
      </c>
      <c r="AU268" s="17" t="s">
        <v>87</v>
      </c>
    </row>
    <row r="269" spans="2:65" s="1" customFormat="1" ht="24.2" customHeight="1">
      <c r="B269" s="32"/>
      <c r="C269" s="177" t="s">
        <v>532</v>
      </c>
      <c r="D269" s="177" t="s">
        <v>293</v>
      </c>
      <c r="E269" s="178" t="s">
        <v>1341</v>
      </c>
      <c r="F269" s="179" t="s">
        <v>1342</v>
      </c>
      <c r="G269" s="180" t="s">
        <v>198</v>
      </c>
      <c r="H269" s="181">
        <v>673</v>
      </c>
      <c r="I269" s="182"/>
      <c r="J269" s="183">
        <f>ROUND(I269*H269,2)</f>
        <v>0</v>
      </c>
      <c r="K269" s="179" t="s">
        <v>1</v>
      </c>
      <c r="L269" s="184"/>
      <c r="M269" s="185" t="s">
        <v>1</v>
      </c>
      <c r="N269" s="186" t="s">
        <v>43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1147</v>
      </c>
      <c r="AT269" s="143" t="s">
        <v>293</v>
      </c>
      <c r="AU269" s="143" t="s">
        <v>87</v>
      </c>
      <c r="AY269" s="17" t="s">
        <v>133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21</v>
      </c>
      <c r="BK269" s="144">
        <f>ROUND(I269*H269,2)</f>
        <v>0</v>
      </c>
      <c r="BL269" s="17" t="s">
        <v>544</v>
      </c>
      <c r="BM269" s="143" t="s">
        <v>1343</v>
      </c>
    </row>
    <row r="270" spans="2:65" s="1" customFormat="1" ht="19.5">
      <c r="B270" s="32"/>
      <c r="D270" s="145" t="s">
        <v>142</v>
      </c>
      <c r="F270" s="146" t="s">
        <v>1342</v>
      </c>
      <c r="I270" s="147"/>
      <c r="L270" s="32"/>
      <c r="M270" s="148"/>
      <c r="T270" s="56"/>
      <c r="AT270" s="17" t="s">
        <v>142</v>
      </c>
      <c r="AU270" s="17" t="s">
        <v>87</v>
      </c>
    </row>
    <row r="271" spans="2:65" s="1" customFormat="1" ht="24.2" customHeight="1">
      <c r="B271" s="32"/>
      <c r="C271" s="132" t="s">
        <v>538</v>
      </c>
      <c r="D271" s="132" t="s">
        <v>135</v>
      </c>
      <c r="E271" s="133" t="s">
        <v>1344</v>
      </c>
      <c r="F271" s="134" t="s">
        <v>1345</v>
      </c>
      <c r="G271" s="135" t="s">
        <v>198</v>
      </c>
      <c r="H271" s="136">
        <v>113</v>
      </c>
      <c r="I271" s="137"/>
      <c r="J271" s="138">
        <f>ROUND(I271*H271,2)</f>
        <v>0</v>
      </c>
      <c r="K271" s="134" t="s">
        <v>1</v>
      </c>
      <c r="L271" s="32"/>
      <c r="M271" s="139" t="s">
        <v>1</v>
      </c>
      <c r="N271" s="140" t="s">
        <v>43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544</v>
      </c>
      <c r="AT271" s="143" t="s">
        <v>135</v>
      </c>
      <c r="AU271" s="143" t="s">
        <v>87</v>
      </c>
      <c r="AY271" s="17" t="s">
        <v>133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21</v>
      </c>
      <c r="BK271" s="144">
        <f>ROUND(I271*H271,2)</f>
        <v>0</v>
      </c>
      <c r="BL271" s="17" t="s">
        <v>544</v>
      </c>
      <c r="BM271" s="143" t="s">
        <v>1346</v>
      </c>
    </row>
    <row r="272" spans="2:65" s="1" customFormat="1" ht="19.5">
      <c r="B272" s="32"/>
      <c r="D272" s="145" t="s">
        <v>142</v>
      </c>
      <c r="F272" s="146" t="s">
        <v>1345</v>
      </c>
      <c r="I272" s="147"/>
      <c r="L272" s="32"/>
      <c r="M272" s="148"/>
      <c r="T272" s="56"/>
      <c r="AT272" s="17" t="s">
        <v>142</v>
      </c>
      <c r="AU272" s="17" t="s">
        <v>87</v>
      </c>
    </row>
    <row r="273" spans="2:65" s="1" customFormat="1" ht="33" customHeight="1">
      <c r="B273" s="32"/>
      <c r="C273" s="177" t="s">
        <v>544</v>
      </c>
      <c r="D273" s="177" t="s">
        <v>293</v>
      </c>
      <c r="E273" s="178" t="s">
        <v>1347</v>
      </c>
      <c r="F273" s="179" t="s">
        <v>1348</v>
      </c>
      <c r="G273" s="180" t="s">
        <v>198</v>
      </c>
      <c r="H273" s="181">
        <v>118.65</v>
      </c>
      <c r="I273" s="182"/>
      <c r="J273" s="183">
        <f>ROUND(I273*H273,2)</f>
        <v>0</v>
      </c>
      <c r="K273" s="179" t="s">
        <v>1</v>
      </c>
      <c r="L273" s="184"/>
      <c r="M273" s="185" t="s">
        <v>1</v>
      </c>
      <c r="N273" s="186" t="s">
        <v>43</v>
      </c>
      <c r="P273" s="141">
        <f>O273*H273</f>
        <v>0</v>
      </c>
      <c r="Q273" s="141">
        <v>6.8999999999999997E-4</v>
      </c>
      <c r="R273" s="141">
        <f>Q273*H273</f>
        <v>8.1868499999999997E-2</v>
      </c>
      <c r="S273" s="141">
        <v>0</v>
      </c>
      <c r="T273" s="142">
        <f>S273*H273</f>
        <v>0</v>
      </c>
      <c r="AR273" s="143" t="s">
        <v>329</v>
      </c>
      <c r="AT273" s="143" t="s">
        <v>293</v>
      </c>
      <c r="AU273" s="143" t="s">
        <v>87</v>
      </c>
      <c r="AY273" s="17" t="s">
        <v>133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21</v>
      </c>
      <c r="BK273" s="144">
        <f>ROUND(I273*H273,2)</f>
        <v>0</v>
      </c>
      <c r="BL273" s="17" t="s">
        <v>329</v>
      </c>
      <c r="BM273" s="143" t="s">
        <v>1349</v>
      </c>
    </row>
    <row r="274" spans="2:65" s="1" customFormat="1" ht="19.5">
      <c r="B274" s="32"/>
      <c r="D274" s="145" t="s">
        <v>142</v>
      </c>
      <c r="F274" s="146" t="s">
        <v>1348</v>
      </c>
      <c r="I274" s="147"/>
      <c r="L274" s="32"/>
      <c r="M274" s="148"/>
      <c r="T274" s="56"/>
      <c r="AT274" s="17" t="s">
        <v>142</v>
      </c>
      <c r="AU274" s="17" t="s">
        <v>87</v>
      </c>
    </row>
    <row r="275" spans="2:65" s="1" customFormat="1" ht="16.5" customHeight="1">
      <c r="B275" s="32"/>
      <c r="C275" s="132" t="s">
        <v>579</v>
      </c>
      <c r="D275" s="132" t="s">
        <v>135</v>
      </c>
      <c r="E275" s="133" t="s">
        <v>1350</v>
      </c>
      <c r="F275" s="134" t="s">
        <v>1351</v>
      </c>
      <c r="G275" s="135" t="s">
        <v>230</v>
      </c>
      <c r="H275" s="136">
        <v>5.8</v>
      </c>
      <c r="I275" s="137"/>
      <c r="J275" s="138">
        <f>ROUND(I275*H275,2)</f>
        <v>0</v>
      </c>
      <c r="K275" s="134" t="s">
        <v>1</v>
      </c>
      <c r="L275" s="32"/>
      <c r="M275" s="139" t="s">
        <v>1</v>
      </c>
      <c r="N275" s="140" t="s">
        <v>43</v>
      </c>
      <c r="P275" s="141">
        <f>O275*H275</f>
        <v>0</v>
      </c>
      <c r="Q275" s="141">
        <v>0</v>
      </c>
      <c r="R275" s="141">
        <f>Q275*H275</f>
        <v>0</v>
      </c>
      <c r="S275" s="141">
        <v>2.2000000000000002</v>
      </c>
      <c r="T275" s="142">
        <f>S275*H275</f>
        <v>12.76</v>
      </c>
      <c r="AR275" s="143" t="s">
        <v>544</v>
      </c>
      <c r="AT275" s="143" t="s">
        <v>135</v>
      </c>
      <c r="AU275" s="143" t="s">
        <v>87</v>
      </c>
      <c r="AY275" s="17" t="s">
        <v>133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21</v>
      </c>
      <c r="BK275" s="144">
        <f>ROUND(I275*H275,2)</f>
        <v>0</v>
      </c>
      <c r="BL275" s="17" t="s">
        <v>544</v>
      </c>
      <c r="BM275" s="143" t="s">
        <v>1352</v>
      </c>
    </row>
    <row r="276" spans="2:65" s="1" customFormat="1" ht="11.25">
      <c r="B276" s="32"/>
      <c r="D276" s="145" t="s">
        <v>142</v>
      </c>
      <c r="F276" s="146" t="s">
        <v>1351</v>
      </c>
      <c r="I276" s="147"/>
      <c r="L276" s="32"/>
      <c r="M276" s="148"/>
      <c r="T276" s="56"/>
      <c r="AT276" s="17" t="s">
        <v>142</v>
      </c>
      <c r="AU276" s="17" t="s">
        <v>87</v>
      </c>
    </row>
    <row r="277" spans="2:65" s="1" customFormat="1" ht="24.2" customHeight="1">
      <c r="B277" s="32"/>
      <c r="C277" s="132" t="s">
        <v>588</v>
      </c>
      <c r="D277" s="132" t="s">
        <v>135</v>
      </c>
      <c r="E277" s="133" t="s">
        <v>1353</v>
      </c>
      <c r="F277" s="134" t="s">
        <v>1354</v>
      </c>
      <c r="G277" s="135" t="s">
        <v>296</v>
      </c>
      <c r="H277" s="136">
        <v>12.76</v>
      </c>
      <c r="I277" s="137"/>
      <c r="J277" s="138">
        <f>ROUND(I277*H277,2)</f>
        <v>0</v>
      </c>
      <c r="K277" s="134" t="s">
        <v>1</v>
      </c>
      <c r="L277" s="32"/>
      <c r="M277" s="139" t="s">
        <v>1</v>
      </c>
      <c r="N277" s="140" t="s">
        <v>43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544</v>
      </c>
      <c r="AT277" s="143" t="s">
        <v>135</v>
      </c>
      <c r="AU277" s="143" t="s">
        <v>87</v>
      </c>
      <c r="AY277" s="17" t="s">
        <v>133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21</v>
      </c>
      <c r="BK277" s="144">
        <f>ROUND(I277*H277,2)</f>
        <v>0</v>
      </c>
      <c r="BL277" s="17" t="s">
        <v>544</v>
      </c>
      <c r="BM277" s="143" t="s">
        <v>1355</v>
      </c>
    </row>
    <row r="278" spans="2:65" s="1" customFormat="1" ht="11.25">
      <c r="B278" s="32"/>
      <c r="D278" s="145" t="s">
        <v>142</v>
      </c>
      <c r="F278" s="146" t="s">
        <v>1354</v>
      </c>
      <c r="I278" s="147"/>
      <c r="L278" s="32"/>
      <c r="M278" s="148"/>
      <c r="T278" s="56"/>
      <c r="AT278" s="17" t="s">
        <v>142</v>
      </c>
      <c r="AU278" s="17" t="s">
        <v>87</v>
      </c>
    </row>
    <row r="279" spans="2:65" s="1" customFormat="1" ht="24.2" customHeight="1">
      <c r="B279" s="32"/>
      <c r="C279" s="132" t="s">
        <v>600</v>
      </c>
      <c r="D279" s="132" t="s">
        <v>135</v>
      </c>
      <c r="E279" s="133" t="s">
        <v>1356</v>
      </c>
      <c r="F279" s="134" t="s">
        <v>1357</v>
      </c>
      <c r="G279" s="135" t="s">
        <v>296</v>
      </c>
      <c r="H279" s="136">
        <v>12.76</v>
      </c>
      <c r="I279" s="137"/>
      <c r="J279" s="138">
        <f>ROUND(I279*H279,2)</f>
        <v>0</v>
      </c>
      <c r="K279" s="134" t="s">
        <v>1</v>
      </c>
      <c r="L279" s="32"/>
      <c r="M279" s="139" t="s">
        <v>1</v>
      </c>
      <c r="N279" s="140" t="s">
        <v>43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544</v>
      </c>
      <c r="AT279" s="143" t="s">
        <v>135</v>
      </c>
      <c r="AU279" s="143" t="s">
        <v>87</v>
      </c>
      <c r="AY279" s="17" t="s">
        <v>133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21</v>
      </c>
      <c r="BK279" s="144">
        <f>ROUND(I279*H279,2)</f>
        <v>0</v>
      </c>
      <c r="BL279" s="17" t="s">
        <v>544</v>
      </c>
      <c r="BM279" s="143" t="s">
        <v>1358</v>
      </c>
    </row>
    <row r="280" spans="2:65" s="1" customFormat="1" ht="19.5">
      <c r="B280" s="32"/>
      <c r="D280" s="145" t="s">
        <v>142</v>
      </c>
      <c r="F280" s="146" t="s">
        <v>1357</v>
      </c>
      <c r="I280" s="147"/>
      <c r="L280" s="32"/>
      <c r="M280" s="148"/>
      <c r="T280" s="56"/>
      <c r="AT280" s="17" t="s">
        <v>142</v>
      </c>
      <c r="AU280" s="17" t="s">
        <v>87</v>
      </c>
    </row>
    <row r="281" spans="2:65" s="1" customFormat="1" ht="16.5" customHeight="1">
      <c r="B281" s="32"/>
      <c r="C281" s="132" t="s">
        <v>607</v>
      </c>
      <c r="D281" s="132" t="s">
        <v>135</v>
      </c>
      <c r="E281" s="133" t="s">
        <v>1359</v>
      </c>
      <c r="F281" s="134" t="s">
        <v>1360</v>
      </c>
      <c r="G281" s="135" t="s">
        <v>1133</v>
      </c>
      <c r="H281" s="136">
        <v>22</v>
      </c>
      <c r="I281" s="137"/>
      <c r="J281" s="138">
        <f>ROUND(I281*H281,2)</f>
        <v>0</v>
      </c>
      <c r="K281" s="134" t="s">
        <v>1</v>
      </c>
      <c r="L281" s="32"/>
      <c r="M281" s="139" t="s">
        <v>1</v>
      </c>
      <c r="N281" s="140" t="s">
        <v>43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544</v>
      </c>
      <c r="AT281" s="143" t="s">
        <v>135</v>
      </c>
      <c r="AU281" s="143" t="s">
        <v>87</v>
      </c>
      <c r="AY281" s="17" t="s">
        <v>133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21</v>
      </c>
      <c r="BK281" s="144">
        <f>ROUND(I281*H281,2)</f>
        <v>0</v>
      </c>
      <c r="BL281" s="17" t="s">
        <v>544</v>
      </c>
      <c r="BM281" s="143" t="s">
        <v>1361</v>
      </c>
    </row>
    <row r="282" spans="2:65" s="1" customFormat="1" ht="11.25">
      <c r="B282" s="32"/>
      <c r="D282" s="145" t="s">
        <v>142</v>
      </c>
      <c r="F282" s="146" t="s">
        <v>1360</v>
      </c>
      <c r="I282" s="147"/>
      <c r="L282" s="32"/>
      <c r="M282" s="148"/>
      <c r="T282" s="56"/>
      <c r="AT282" s="17" t="s">
        <v>142</v>
      </c>
      <c r="AU282" s="17" t="s">
        <v>87</v>
      </c>
    </row>
    <row r="283" spans="2:65" s="1" customFormat="1" ht="21.75" customHeight="1">
      <c r="B283" s="32"/>
      <c r="C283" s="132" t="s">
        <v>613</v>
      </c>
      <c r="D283" s="132" t="s">
        <v>135</v>
      </c>
      <c r="E283" s="133" t="s">
        <v>1362</v>
      </c>
      <c r="F283" s="134" t="s">
        <v>1363</v>
      </c>
      <c r="G283" s="135" t="s">
        <v>1133</v>
      </c>
      <c r="H283" s="136">
        <v>1</v>
      </c>
      <c r="I283" s="137"/>
      <c r="J283" s="138">
        <f>ROUND(I283*H283,2)</f>
        <v>0</v>
      </c>
      <c r="K283" s="134" t="s">
        <v>1</v>
      </c>
      <c r="L283" s="32"/>
      <c r="M283" s="139" t="s">
        <v>1</v>
      </c>
      <c r="N283" s="140" t="s">
        <v>43</v>
      </c>
      <c r="P283" s="141">
        <f>O283*H283</f>
        <v>0</v>
      </c>
      <c r="Q283" s="141">
        <v>0</v>
      </c>
      <c r="R283" s="141">
        <f>Q283*H283</f>
        <v>0</v>
      </c>
      <c r="S283" s="141">
        <v>0</v>
      </c>
      <c r="T283" s="142">
        <f>S283*H283</f>
        <v>0</v>
      </c>
      <c r="AR283" s="143" t="s">
        <v>544</v>
      </c>
      <c r="AT283" s="143" t="s">
        <v>135</v>
      </c>
      <c r="AU283" s="143" t="s">
        <v>87</v>
      </c>
      <c r="AY283" s="17" t="s">
        <v>133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21</v>
      </c>
      <c r="BK283" s="144">
        <f>ROUND(I283*H283,2)</f>
        <v>0</v>
      </c>
      <c r="BL283" s="17" t="s">
        <v>544</v>
      </c>
      <c r="BM283" s="143" t="s">
        <v>1364</v>
      </c>
    </row>
    <row r="284" spans="2:65" s="1" customFormat="1" ht="11.25">
      <c r="B284" s="32"/>
      <c r="D284" s="145" t="s">
        <v>142</v>
      </c>
      <c r="F284" s="146" t="s">
        <v>1363</v>
      </c>
      <c r="I284" s="147"/>
      <c r="L284" s="32"/>
      <c r="M284" s="148"/>
      <c r="T284" s="56"/>
      <c r="AT284" s="17" t="s">
        <v>142</v>
      </c>
      <c r="AU284" s="17" t="s">
        <v>87</v>
      </c>
    </row>
    <row r="285" spans="2:65" s="1" customFormat="1" ht="16.5" customHeight="1">
      <c r="B285" s="32"/>
      <c r="C285" s="177" t="s">
        <v>620</v>
      </c>
      <c r="D285" s="177" t="s">
        <v>293</v>
      </c>
      <c r="E285" s="178" t="s">
        <v>1365</v>
      </c>
      <c r="F285" s="179" t="s">
        <v>1366</v>
      </c>
      <c r="G285" s="180" t="s">
        <v>1133</v>
      </c>
      <c r="H285" s="181">
        <v>1</v>
      </c>
      <c r="I285" s="182"/>
      <c r="J285" s="183">
        <f>ROUND(I285*H285,2)</f>
        <v>0</v>
      </c>
      <c r="K285" s="179" t="s">
        <v>1</v>
      </c>
      <c r="L285" s="184"/>
      <c r="M285" s="185" t="s">
        <v>1</v>
      </c>
      <c r="N285" s="186" t="s">
        <v>43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1147</v>
      </c>
      <c r="AT285" s="143" t="s">
        <v>293</v>
      </c>
      <c r="AU285" s="143" t="s">
        <v>87</v>
      </c>
      <c r="AY285" s="17" t="s">
        <v>133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21</v>
      </c>
      <c r="BK285" s="144">
        <f>ROUND(I285*H285,2)</f>
        <v>0</v>
      </c>
      <c r="BL285" s="17" t="s">
        <v>544</v>
      </c>
      <c r="BM285" s="143" t="s">
        <v>1367</v>
      </c>
    </row>
    <row r="286" spans="2:65" s="1" customFormat="1" ht="11.25">
      <c r="B286" s="32"/>
      <c r="D286" s="145" t="s">
        <v>142</v>
      </c>
      <c r="F286" s="146" t="s">
        <v>1366</v>
      </c>
      <c r="I286" s="147"/>
      <c r="L286" s="32"/>
      <c r="M286" s="148"/>
      <c r="T286" s="56"/>
      <c r="AT286" s="17" t="s">
        <v>142</v>
      </c>
      <c r="AU286" s="17" t="s">
        <v>87</v>
      </c>
    </row>
    <row r="287" spans="2:65" s="1" customFormat="1" ht="16.5" customHeight="1">
      <c r="B287" s="32"/>
      <c r="C287" s="132" t="s">
        <v>627</v>
      </c>
      <c r="D287" s="132" t="s">
        <v>135</v>
      </c>
      <c r="E287" s="133" t="s">
        <v>1368</v>
      </c>
      <c r="F287" s="134" t="s">
        <v>1369</v>
      </c>
      <c r="G287" s="135" t="s">
        <v>1133</v>
      </c>
      <c r="H287" s="136">
        <v>17</v>
      </c>
      <c r="I287" s="137"/>
      <c r="J287" s="138">
        <f>ROUND(I287*H287,2)</f>
        <v>0</v>
      </c>
      <c r="K287" s="134" t="s">
        <v>1</v>
      </c>
      <c r="L287" s="32"/>
      <c r="M287" s="139" t="s">
        <v>1</v>
      </c>
      <c r="N287" s="140" t="s">
        <v>43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544</v>
      </c>
      <c r="AT287" s="143" t="s">
        <v>135</v>
      </c>
      <c r="AU287" s="143" t="s">
        <v>87</v>
      </c>
      <c r="AY287" s="17" t="s">
        <v>133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7" t="s">
        <v>21</v>
      </c>
      <c r="BK287" s="144">
        <f>ROUND(I287*H287,2)</f>
        <v>0</v>
      </c>
      <c r="BL287" s="17" t="s">
        <v>544</v>
      </c>
      <c r="BM287" s="143" t="s">
        <v>1370</v>
      </c>
    </row>
    <row r="288" spans="2:65" s="1" customFormat="1" ht="11.25">
      <c r="B288" s="32"/>
      <c r="D288" s="145" t="s">
        <v>142</v>
      </c>
      <c r="F288" s="146" t="s">
        <v>1369</v>
      </c>
      <c r="I288" s="147"/>
      <c r="L288" s="32"/>
      <c r="M288" s="148"/>
      <c r="T288" s="56"/>
      <c r="AT288" s="17" t="s">
        <v>142</v>
      </c>
      <c r="AU288" s="17" t="s">
        <v>87</v>
      </c>
    </row>
    <row r="289" spans="2:65" s="1" customFormat="1" ht="16.5" customHeight="1">
      <c r="B289" s="32"/>
      <c r="C289" s="177" t="s">
        <v>634</v>
      </c>
      <c r="D289" s="177" t="s">
        <v>293</v>
      </c>
      <c r="E289" s="178" t="s">
        <v>1371</v>
      </c>
      <c r="F289" s="179" t="s">
        <v>1372</v>
      </c>
      <c r="G289" s="180" t="s">
        <v>1133</v>
      </c>
      <c r="H289" s="181">
        <v>17</v>
      </c>
      <c r="I289" s="182"/>
      <c r="J289" s="183">
        <f>ROUND(I289*H289,2)</f>
        <v>0</v>
      </c>
      <c r="K289" s="179" t="s">
        <v>1</v>
      </c>
      <c r="L289" s="184"/>
      <c r="M289" s="185" t="s">
        <v>1</v>
      </c>
      <c r="N289" s="186" t="s">
        <v>43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1147</v>
      </c>
      <c r="AT289" s="143" t="s">
        <v>293</v>
      </c>
      <c r="AU289" s="143" t="s">
        <v>87</v>
      </c>
      <c r="AY289" s="17" t="s">
        <v>133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21</v>
      </c>
      <c r="BK289" s="144">
        <f>ROUND(I289*H289,2)</f>
        <v>0</v>
      </c>
      <c r="BL289" s="17" t="s">
        <v>544</v>
      </c>
      <c r="BM289" s="143" t="s">
        <v>1373</v>
      </c>
    </row>
    <row r="290" spans="2:65" s="1" customFormat="1" ht="11.25">
      <c r="B290" s="32"/>
      <c r="D290" s="145" t="s">
        <v>142</v>
      </c>
      <c r="F290" s="146" t="s">
        <v>1372</v>
      </c>
      <c r="I290" s="147"/>
      <c r="L290" s="32"/>
      <c r="M290" s="148"/>
      <c r="T290" s="56"/>
      <c r="AT290" s="17" t="s">
        <v>142</v>
      </c>
      <c r="AU290" s="17" t="s">
        <v>87</v>
      </c>
    </row>
    <row r="291" spans="2:65" s="1" customFormat="1" ht="16.5" customHeight="1">
      <c r="B291" s="32"/>
      <c r="C291" s="132" t="s">
        <v>639</v>
      </c>
      <c r="D291" s="132" t="s">
        <v>135</v>
      </c>
      <c r="E291" s="133" t="s">
        <v>1374</v>
      </c>
      <c r="F291" s="134" t="s">
        <v>1375</v>
      </c>
      <c r="G291" s="135" t="s">
        <v>1133</v>
      </c>
      <c r="H291" s="136">
        <v>12</v>
      </c>
      <c r="I291" s="137"/>
      <c r="J291" s="138">
        <f>ROUND(I291*H291,2)</f>
        <v>0</v>
      </c>
      <c r="K291" s="134" t="s">
        <v>1</v>
      </c>
      <c r="L291" s="32"/>
      <c r="M291" s="139" t="s">
        <v>1</v>
      </c>
      <c r="N291" s="140" t="s">
        <v>43</v>
      </c>
      <c r="P291" s="141">
        <f>O291*H291</f>
        <v>0</v>
      </c>
      <c r="Q291" s="141">
        <v>0</v>
      </c>
      <c r="R291" s="141">
        <f>Q291*H291</f>
        <v>0</v>
      </c>
      <c r="S291" s="141">
        <v>0</v>
      </c>
      <c r="T291" s="142">
        <f>S291*H291</f>
        <v>0</v>
      </c>
      <c r="AR291" s="143" t="s">
        <v>544</v>
      </c>
      <c r="AT291" s="143" t="s">
        <v>135</v>
      </c>
      <c r="AU291" s="143" t="s">
        <v>87</v>
      </c>
      <c r="AY291" s="17" t="s">
        <v>133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21</v>
      </c>
      <c r="BK291" s="144">
        <f>ROUND(I291*H291,2)</f>
        <v>0</v>
      </c>
      <c r="BL291" s="17" t="s">
        <v>544</v>
      </c>
      <c r="BM291" s="143" t="s">
        <v>1376</v>
      </c>
    </row>
    <row r="292" spans="2:65" s="1" customFormat="1" ht="11.25">
      <c r="B292" s="32"/>
      <c r="D292" s="145" t="s">
        <v>142</v>
      </c>
      <c r="F292" s="146" t="s">
        <v>1375</v>
      </c>
      <c r="I292" s="147"/>
      <c r="L292" s="32"/>
      <c r="M292" s="148"/>
      <c r="T292" s="56"/>
      <c r="AT292" s="17" t="s">
        <v>142</v>
      </c>
      <c r="AU292" s="17" t="s">
        <v>87</v>
      </c>
    </row>
    <row r="293" spans="2:65" s="1" customFormat="1" ht="16.5" customHeight="1">
      <c r="B293" s="32"/>
      <c r="C293" s="177" t="s">
        <v>645</v>
      </c>
      <c r="D293" s="177" t="s">
        <v>293</v>
      </c>
      <c r="E293" s="178" t="s">
        <v>1377</v>
      </c>
      <c r="F293" s="179" t="s">
        <v>1378</v>
      </c>
      <c r="G293" s="180" t="s">
        <v>1133</v>
      </c>
      <c r="H293" s="181">
        <v>4</v>
      </c>
      <c r="I293" s="182"/>
      <c r="J293" s="183">
        <f>ROUND(I293*H293,2)</f>
        <v>0</v>
      </c>
      <c r="K293" s="179" t="s">
        <v>1</v>
      </c>
      <c r="L293" s="184"/>
      <c r="M293" s="185" t="s">
        <v>1</v>
      </c>
      <c r="N293" s="186" t="s">
        <v>43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1147</v>
      </c>
      <c r="AT293" s="143" t="s">
        <v>293</v>
      </c>
      <c r="AU293" s="143" t="s">
        <v>87</v>
      </c>
      <c r="AY293" s="17" t="s">
        <v>133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7" t="s">
        <v>21</v>
      </c>
      <c r="BK293" s="144">
        <f>ROUND(I293*H293,2)</f>
        <v>0</v>
      </c>
      <c r="BL293" s="17" t="s">
        <v>544</v>
      </c>
      <c r="BM293" s="143" t="s">
        <v>1379</v>
      </c>
    </row>
    <row r="294" spans="2:65" s="1" customFormat="1" ht="11.25">
      <c r="B294" s="32"/>
      <c r="D294" s="145" t="s">
        <v>142</v>
      </c>
      <c r="F294" s="146" t="s">
        <v>1378</v>
      </c>
      <c r="I294" s="147"/>
      <c r="L294" s="32"/>
      <c r="M294" s="148"/>
      <c r="T294" s="56"/>
      <c r="AT294" s="17" t="s">
        <v>142</v>
      </c>
      <c r="AU294" s="17" t="s">
        <v>87</v>
      </c>
    </row>
    <row r="295" spans="2:65" s="1" customFormat="1" ht="19.5">
      <c r="B295" s="32"/>
      <c r="D295" s="145" t="s">
        <v>267</v>
      </c>
      <c r="F295" s="169" t="s">
        <v>1138</v>
      </c>
      <c r="I295" s="147"/>
      <c r="L295" s="32"/>
      <c r="M295" s="148"/>
      <c r="T295" s="56"/>
      <c r="AT295" s="17" t="s">
        <v>267</v>
      </c>
      <c r="AU295" s="17" t="s">
        <v>87</v>
      </c>
    </row>
    <row r="296" spans="2:65" s="1" customFormat="1" ht="16.5" customHeight="1">
      <c r="B296" s="32"/>
      <c r="C296" s="132" t="s">
        <v>650</v>
      </c>
      <c r="D296" s="132" t="s">
        <v>135</v>
      </c>
      <c r="E296" s="133" t="s">
        <v>1380</v>
      </c>
      <c r="F296" s="134" t="s">
        <v>1381</v>
      </c>
      <c r="G296" s="135" t="s">
        <v>1133</v>
      </c>
      <c r="H296" s="136">
        <v>4</v>
      </c>
      <c r="I296" s="137"/>
      <c r="J296" s="138">
        <f>ROUND(I296*H296,2)</f>
        <v>0</v>
      </c>
      <c r="K296" s="134" t="s">
        <v>1</v>
      </c>
      <c r="L296" s="32"/>
      <c r="M296" s="139" t="s">
        <v>1</v>
      </c>
      <c r="N296" s="140" t="s">
        <v>43</v>
      </c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143" t="s">
        <v>544</v>
      </c>
      <c r="AT296" s="143" t="s">
        <v>135</v>
      </c>
      <c r="AU296" s="143" t="s">
        <v>87</v>
      </c>
      <c r="AY296" s="17" t="s">
        <v>133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21</v>
      </c>
      <c r="BK296" s="144">
        <f>ROUND(I296*H296,2)</f>
        <v>0</v>
      </c>
      <c r="BL296" s="17" t="s">
        <v>544</v>
      </c>
      <c r="BM296" s="143" t="s">
        <v>1382</v>
      </c>
    </row>
    <row r="297" spans="2:65" s="1" customFormat="1" ht="11.25">
      <c r="B297" s="32"/>
      <c r="D297" s="145" t="s">
        <v>142</v>
      </c>
      <c r="F297" s="146" t="s">
        <v>1381</v>
      </c>
      <c r="I297" s="147"/>
      <c r="L297" s="32"/>
      <c r="M297" s="148"/>
      <c r="T297" s="56"/>
      <c r="AT297" s="17" t="s">
        <v>142</v>
      </c>
      <c r="AU297" s="17" t="s">
        <v>87</v>
      </c>
    </row>
    <row r="298" spans="2:65" s="11" customFormat="1" ht="22.9" customHeight="1">
      <c r="B298" s="120"/>
      <c r="D298" s="121" t="s">
        <v>77</v>
      </c>
      <c r="E298" s="130" t="s">
        <v>1383</v>
      </c>
      <c r="F298" s="130" t="s">
        <v>1384</v>
      </c>
      <c r="I298" s="123"/>
      <c r="J298" s="131">
        <f>BK298</f>
        <v>0</v>
      </c>
      <c r="L298" s="120"/>
      <c r="M298" s="125"/>
      <c r="P298" s="126">
        <f>SUM(P299:P304)</f>
        <v>0</v>
      </c>
      <c r="R298" s="126">
        <f>SUM(R299:R304)</f>
        <v>0</v>
      </c>
      <c r="T298" s="127">
        <f>SUM(T299:T304)</f>
        <v>0</v>
      </c>
      <c r="AR298" s="121" t="s">
        <v>152</v>
      </c>
      <c r="AT298" s="128" t="s">
        <v>77</v>
      </c>
      <c r="AU298" s="128" t="s">
        <v>21</v>
      </c>
      <c r="AY298" s="121" t="s">
        <v>133</v>
      </c>
      <c r="BK298" s="129">
        <f>SUM(BK299:BK304)</f>
        <v>0</v>
      </c>
    </row>
    <row r="299" spans="2:65" s="1" customFormat="1" ht="24.2" customHeight="1">
      <c r="B299" s="32"/>
      <c r="C299" s="132" t="s">
        <v>677</v>
      </c>
      <c r="D299" s="132" t="s">
        <v>135</v>
      </c>
      <c r="E299" s="133" t="s">
        <v>1385</v>
      </c>
      <c r="F299" s="134" t="s">
        <v>1386</v>
      </c>
      <c r="G299" s="135" t="s">
        <v>149</v>
      </c>
      <c r="H299" s="136">
        <v>1</v>
      </c>
      <c r="I299" s="137"/>
      <c r="J299" s="138">
        <f>ROUND(I299*H299,2)</f>
        <v>0</v>
      </c>
      <c r="K299" s="134" t="s">
        <v>1</v>
      </c>
      <c r="L299" s="32"/>
      <c r="M299" s="139" t="s">
        <v>1</v>
      </c>
      <c r="N299" s="140" t="s">
        <v>43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544</v>
      </c>
      <c r="AT299" s="143" t="s">
        <v>135</v>
      </c>
      <c r="AU299" s="143" t="s">
        <v>87</v>
      </c>
      <c r="AY299" s="17" t="s">
        <v>133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21</v>
      </c>
      <c r="BK299" s="144">
        <f>ROUND(I299*H299,2)</f>
        <v>0</v>
      </c>
      <c r="BL299" s="17" t="s">
        <v>544</v>
      </c>
      <c r="BM299" s="143" t="s">
        <v>1387</v>
      </c>
    </row>
    <row r="300" spans="2:65" s="1" customFormat="1" ht="19.5">
      <c r="B300" s="32"/>
      <c r="D300" s="145" t="s">
        <v>142</v>
      </c>
      <c r="F300" s="146" t="s">
        <v>1386</v>
      </c>
      <c r="I300" s="147"/>
      <c r="L300" s="32"/>
      <c r="M300" s="148"/>
      <c r="T300" s="56"/>
      <c r="AT300" s="17" t="s">
        <v>142</v>
      </c>
      <c r="AU300" s="17" t="s">
        <v>87</v>
      </c>
    </row>
    <row r="301" spans="2:65" s="1" customFormat="1" ht="24.2" customHeight="1">
      <c r="B301" s="32"/>
      <c r="C301" s="132" t="s">
        <v>683</v>
      </c>
      <c r="D301" s="132" t="s">
        <v>135</v>
      </c>
      <c r="E301" s="133" t="s">
        <v>1388</v>
      </c>
      <c r="F301" s="134" t="s">
        <v>1389</v>
      </c>
      <c r="G301" s="135" t="s">
        <v>1390</v>
      </c>
      <c r="H301" s="136">
        <v>3</v>
      </c>
      <c r="I301" s="137"/>
      <c r="J301" s="138">
        <f>ROUND(I301*H301,2)</f>
        <v>0</v>
      </c>
      <c r="K301" s="134" t="s">
        <v>1</v>
      </c>
      <c r="L301" s="32"/>
      <c r="M301" s="139" t="s">
        <v>1</v>
      </c>
      <c r="N301" s="140" t="s">
        <v>43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544</v>
      </c>
      <c r="AT301" s="143" t="s">
        <v>135</v>
      </c>
      <c r="AU301" s="143" t="s">
        <v>87</v>
      </c>
      <c r="AY301" s="17" t="s">
        <v>133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21</v>
      </c>
      <c r="BK301" s="144">
        <f>ROUND(I301*H301,2)</f>
        <v>0</v>
      </c>
      <c r="BL301" s="17" t="s">
        <v>544</v>
      </c>
      <c r="BM301" s="143" t="s">
        <v>1391</v>
      </c>
    </row>
    <row r="302" spans="2:65" s="1" customFormat="1" ht="19.5">
      <c r="B302" s="32"/>
      <c r="D302" s="145" t="s">
        <v>142</v>
      </c>
      <c r="F302" s="146" t="s">
        <v>1389</v>
      </c>
      <c r="I302" s="147"/>
      <c r="L302" s="32"/>
      <c r="M302" s="148"/>
      <c r="T302" s="56"/>
      <c r="AT302" s="17" t="s">
        <v>142</v>
      </c>
      <c r="AU302" s="17" t="s">
        <v>87</v>
      </c>
    </row>
    <row r="303" spans="2:65" s="1" customFormat="1" ht="24.2" customHeight="1">
      <c r="B303" s="32"/>
      <c r="C303" s="132" t="s">
        <v>687</v>
      </c>
      <c r="D303" s="132" t="s">
        <v>135</v>
      </c>
      <c r="E303" s="133" t="s">
        <v>1392</v>
      </c>
      <c r="F303" s="134" t="s">
        <v>1393</v>
      </c>
      <c r="G303" s="135" t="s">
        <v>149</v>
      </c>
      <c r="H303" s="136">
        <v>17</v>
      </c>
      <c r="I303" s="137"/>
      <c r="J303" s="138">
        <f>ROUND(I303*H303,2)</f>
        <v>0</v>
      </c>
      <c r="K303" s="134" t="s">
        <v>1</v>
      </c>
      <c r="L303" s="32"/>
      <c r="M303" s="139" t="s">
        <v>1</v>
      </c>
      <c r="N303" s="140" t="s">
        <v>43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544</v>
      </c>
      <c r="AT303" s="143" t="s">
        <v>135</v>
      </c>
      <c r="AU303" s="143" t="s">
        <v>87</v>
      </c>
      <c r="AY303" s="17" t="s">
        <v>133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21</v>
      </c>
      <c r="BK303" s="144">
        <f>ROUND(I303*H303,2)</f>
        <v>0</v>
      </c>
      <c r="BL303" s="17" t="s">
        <v>544</v>
      </c>
      <c r="BM303" s="143" t="s">
        <v>1394</v>
      </c>
    </row>
    <row r="304" spans="2:65" s="1" customFormat="1" ht="19.5">
      <c r="B304" s="32"/>
      <c r="D304" s="145" t="s">
        <v>142</v>
      </c>
      <c r="F304" s="146" t="s">
        <v>1393</v>
      </c>
      <c r="I304" s="147"/>
      <c r="L304" s="32"/>
      <c r="M304" s="148"/>
      <c r="T304" s="56"/>
      <c r="AT304" s="17" t="s">
        <v>142</v>
      </c>
      <c r="AU304" s="17" t="s">
        <v>87</v>
      </c>
    </row>
    <row r="305" spans="2:65" s="11" customFormat="1" ht="25.9" customHeight="1">
      <c r="B305" s="120"/>
      <c r="D305" s="121" t="s">
        <v>77</v>
      </c>
      <c r="E305" s="122" t="s">
        <v>1395</v>
      </c>
      <c r="F305" s="122" t="s">
        <v>1396</v>
      </c>
      <c r="I305" s="123"/>
      <c r="J305" s="124">
        <f>BK305</f>
        <v>0</v>
      </c>
      <c r="L305" s="120"/>
      <c r="M305" s="125"/>
      <c r="P305" s="126">
        <f>SUM(P306:P311)</f>
        <v>0</v>
      </c>
      <c r="R305" s="126">
        <f>SUM(R306:R311)</f>
        <v>0</v>
      </c>
      <c r="T305" s="127">
        <f>SUM(T306:T311)</f>
        <v>0</v>
      </c>
      <c r="AR305" s="121" t="s">
        <v>140</v>
      </c>
      <c r="AT305" s="128" t="s">
        <v>77</v>
      </c>
      <c r="AU305" s="128" t="s">
        <v>78</v>
      </c>
      <c r="AY305" s="121" t="s">
        <v>133</v>
      </c>
      <c r="BK305" s="129">
        <f>SUM(BK306:BK311)</f>
        <v>0</v>
      </c>
    </row>
    <row r="306" spans="2:65" s="1" customFormat="1" ht="16.5" customHeight="1">
      <c r="B306" s="32"/>
      <c r="C306" s="132" t="s">
        <v>692</v>
      </c>
      <c r="D306" s="132" t="s">
        <v>135</v>
      </c>
      <c r="E306" s="133" t="s">
        <v>1397</v>
      </c>
      <c r="F306" s="134" t="s">
        <v>1398</v>
      </c>
      <c r="G306" s="135" t="s">
        <v>1280</v>
      </c>
      <c r="H306" s="136">
        <v>7</v>
      </c>
      <c r="I306" s="137"/>
      <c r="J306" s="138">
        <f>ROUND(I306*H306,2)</f>
        <v>0</v>
      </c>
      <c r="K306" s="134" t="s">
        <v>1</v>
      </c>
      <c r="L306" s="32"/>
      <c r="M306" s="139" t="s">
        <v>1</v>
      </c>
      <c r="N306" s="140" t="s">
        <v>43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1399</v>
      </c>
      <c r="AT306" s="143" t="s">
        <v>135</v>
      </c>
      <c r="AU306" s="143" t="s">
        <v>21</v>
      </c>
      <c r="AY306" s="17" t="s">
        <v>133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21</v>
      </c>
      <c r="BK306" s="144">
        <f>ROUND(I306*H306,2)</f>
        <v>0</v>
      </c>
      <c r="BL306" s="17" t="s">
        <v>1399</v>
      </c>
      <c r="BM306" s="143" t="s">
        <v>1400</v>
      </c>
    </row>
    <row r="307" spans="2:65" s="1" customFormat="1" ht="11.25">
      <c r="B307" s="32"/>
      <c r="D307" s="145" t="s">
        <v>142</v>
      </c>
      <c r="F307" s="146" t="s">
        <v>1398</v>
      </c>
      <c r="I307" s="147"/>
      <c r="L307" s="32"/>
      <c r="M307" s="148"/>
      <c r="T307" s="56"/>
      <c r="AT307" s="17" t="s">
        <v>142</v>
      </c>
      <c r="AU307" s="17" t="s">
        <v>21</v>
      </c>
    </row>
    <row r="308" spans="2:65" s="1" customFormat="1" ht="16.5" customHeight="1">
      <c r="B308" s="32"/>
      <c r="C308" s="132" t="s">
        <v>698</v>
      </c>
      <c r="D308" s="132" t="s">
        <v>135</v>
      </c>
      <c r="E308" s="133" t="s">
        <v>1401</v>
      </c>
      <c r="F308" s="134" t="s">
        <v>1402</v>
      </c>
      <c r="G308" s="135" t="s">
        <v>1280</v>
      </c>
      <c r="H308" s="136">
        <v>5</v>
      </c>
      <c r="I308" s="137"/>
      <c r="J308" s="138">
        <f>ROUND(I308*H308,2)</f>
        <v>0</v>
      </c>
      <c r="K308" s="134" t="s">
        <v>1</v>
      </c>
      <c r="L308" s="32"/>
      <c r="M308" s="139" t="s">
        <v>1</v>
      </c>
      <c r="N308" s="140" t="s">
        <v>43</v>
      </c>
      <c r="P308" s="141">
        <f>O308*H308</f>
        <v>0</v>
      </c>
      <c r="Q308" s="141">
        <v>0</v>
      </c>
      <c r="R308" s="141">
        <f>Q308*H308</f>
        <v>0</v>
      </c>
      <c r="S308" s="141">
        <v>0</v>
      </c>
      <c r="T308" s="142">
        <f>S308*H308</f>
        <v>0</v>
      </c>
      <c r="AR308" s="143" t="s">
        <v>1399</v>
      </c>
      <c r="AT308" s="143" t="s">
        <v>135</v>
      </c>
      <c r="AU308" s="143" t="s">
        <v>21</v>
      </c>
      <c r="AY308" s="17" t="s">
        <v>133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21</v>
      </c>
      <c r="BK308" s="144">
        <f>ROUND(I308*H308,2)</f>
        <v>0</v>
      </c>
      <c r="BL308" s="17" t="s">
        <v>1399</v>
      </c>
      <c r="BM308" s="143" t="s">
        <v>1403</v>
      </c>
    </row>
    <row r="309" spans="2:65" s="1" customFormat="1" ht="11.25">
      <c r="B309" s="32"/>
      <c r="D309" s="145" t="s">
        <v>142</v>
      </c>
      <c r="F309" s="146" t="s">
        <v>1402</v>
      </c>
      <c r="I309" s="147"/>
      <c r="L309" s="32"/>
      <c r="M309" s="148"/>
      <c r="T309" s="56"/>
      <c r="AT309" s="17" t="s">
        <v>142</v>
      </c>
      <c r="AU309" s="17" t="s">
        <v>21</v>
      </c>
    </row>
    <row r="310" spans="2:65" s="1" customFormat="1" ht="16.5" customHeight="1">
      <c r="B310" s="32"/>
      <c r="C310" s="132" t="s">
        <v>705</v>
      </c>
      <c r="D310" s="132" t="s">
        <v>135</v>
      </c>
      <c r="E310" s="133" t="s">
        <v>1404</v>
      </c>
      <c r="F310" s="134" t="s">
        <v>1405</v>
      </c>
      <c r="G310" s="135" t="s">
        <v>1280</v>
      </c>
      <c r="H310" s="136">
        <v>12</v>
      </c>
      <c r="I310" s="137"/>
      <c r="J310" s="138">
        <f>ROUND(I310*H310,2)</f>
        <v>0</v>
      </c>
      <c r="K310" s="134" t="s">
        <v>1</v>
      </c>
      <c r="L310" s="32"/>
      <c r="M310" s="139" t="s">
        <v>1</v>
      </c>
      <c r="N310" s="140" t="s">
        <v>43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1399</v>
      </c>
      <c r="AT310" s="143" t="s">
        <v>135</v>
      </c>
      <c r="AU310" s="143" t="s">
        <v>21</v>
      </c>
      <c r="AY310" s="17" t="s">
        <v>133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21</v>
      </c>
      <c r="BK310" s="144">
        <f>ROUND(I310*H310,2)</f>
        <v>0</v>
      </c>
      <c r="BL310" s="17" t="s">
        <v>1399</v>
      </c>
      <c r="BM310" s="143" t="s">
        <v>1406</v>
      </c>
    </row>
    <row r="311" spans="2:65" s="1" customFormat="1" ht="11.25">
      <c r="B311" s="32"/>
      <c r="D311" s="145" t="s">
        <v>142</v>
      </c>
      <c r="F311" s="146" t="s">
        <v>1405</v>
      </c>
      <c r="I311" s="147"/>
      <c r="L311" s="32"/>
      <c r="M311" s="187"/>
      <c r="N311" s="188"/>
      <c r="O311" s="188"/>
      <c r="P311" s="188"/>
      <c r="Q311" s="188"/>
      <c r="R311" s="188"/>
      <c r="S311" s="188"/>
      <c r="T311" s="189"/>
      <c r="AT311" s="17" t="s">
        <v>142</v>
      </c>
      <c r="AU311" s="17" t="s">
        <v>21</v>
      </c>
    </row>
    <row r="312" spans="2:65" s="1" customFormat="1" ht="6.95" customHeight="1">
      <c r="B312" s="44"/>
      <c r="C312" s="45"/>
      <c r="D312" s="45"/>
      <c r="E312" s="45"/>
      <c r="F312" s="45"/>
      <c r="G312" s="45"/>
      <c r="H312" s="45"/>
      <c r="I312" s="45"/>
      <c r="J312" s="45"/>
      <c r="K312" s="45"/>
      <c r="L312" s="32"/>
    </row>
  </sheetData>
  <sheetProtection algorithmName="SHA-512" hashValue="CE/SiAnIrlDgMpDhk980IHQp9cQ9X6EpIq7DMLrZ/15BBndSbavDirIFsbD+TCw1/uIzO2kVMm8+10ANkueV1Q==" saltValue="vPj1+U7CYvW1vrDpwx4Ltx414dEIBCxytZ9p+/e0fPvswzuRv4gK0ImSKxLTZ1EJ5oFoxs5K2GbCw6hf1QEuqw==" spinCount="100000" sheet="1" objects="1" scenarios="1" formatColumns="0" formatRows="0" autoFilter="0"/>
  <autoFilter ref="C122:K311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customHeight="1">
      <c r="B4" s="20"/>
      <c r="D4" s="21" t="s">
        <v>97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Dolní Bousov - rekonstrukce náměstí T. G. Masaryka</v>
      </c>
      <c r="F7" s="229"/>
      <c r="G7" s="229"/>
      <c r="H7" s="229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190" t="s">
        <v>1407</v>
      </c>
      <c r="F9" s="230"/>
      <c r="G9" s="230"/>
      <c r="H9" s="23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52">
        <f>'Rekapitulace stavby'!AN8</f>
        <v>45293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27</v>
      </c>
      <c r="I14" s="27" t="s">
        <v>28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30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28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212"/>
      <c r="G18" s="212"/>
      <c r="H18" s="212"/>
      <c r="I18" s="27" t="s">
        <v>30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28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Ing. Martina Hřebřinová</v>
      </c>
      <c r="I21" s="27" t="s">
        <v>30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28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30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7" t="s">
        <v>1</v>
      </c>
      <c r="F27" s="217"/>
      <c r="G27" s="217"/>
      <c r="H27" s="21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38</v>
      </c>
      <c r="J30" s="66">
        <f>ROUND(J117,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5" t="s">
        <v>42</v>
      </c>
      <c r="E33" s="27" t="s">
        <v>43</v>
      </c>
      <c r="F33" s="91">
        <f>ROUND((SUM(BE117:BE137)),  2)</f>
        <v>0</v>
      </c>
      <c r="I33" s="92">
        <v>0.21</v>
      </c>
      <c r="J33" s="91">
        <f>ROUND(((SUM(BE117:BE137))*I33),  2)</f>
        <v>0</v>
      </c>
      <c r="L33" s="32"/>
    </row>
    <row r="34" spans="2:12" s="1" customFormat="1" ht="14.45" customHeight="1">
      <c r="B34" s="32"/>
      <c r="E34" s="27" t="s">
        <v>44</v>
      </c>
      <c r="F34" s="91">
        <f>ROUND((SUM(BF117:BF137)),  2)</f>
        <v>0</v>
      </c>
      <c r="I34" s="92">
        <v>0.15</v>
      </c>
      <c r="J34" s="91">
        <f>ROUND(((SUM(BF117:BF137))*I34),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1">
        <f>ROUND((SUM(BG117:BG137)),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1">
        <f>ROUND((SUM(BH117:BH137)),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1">
        <f>ROUND((SUM(BI117:BI137)),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48</v>
      </c>
      <c r="E39" s="57"/>
      <c r="F39" s="57"/>
      <c r="G39" s="95" t="s">
        <v>49</v>
      </c>
      <c r="H39" s="96" t="s">
        <v>50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53</v>
      </c>
      <c r="E61" s="34"/>
      <c r="F61" s="99" t="s">
        <v>54</v>
      </c>
      <c r="G61" s="43" t="s">
        <v>53</v>
      </c>
      <c r="H61" s="34"/>
      <c r="I61" s="34"/>
      <c r="J61" s="100" t="s">
        <v>54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55</v>
      </c>
      <c r="E65" s="42"/>
      <c r="F65" s="42"/>
      <c r="G65" s="41" t="s">
        <v>56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53</v>
      </c>
      <c r="E76" s="34"/>
      <c r="F76" s="99" t="s">
        <v>54</v>
      </c>
      <c r="G76" s="43" t="s">
        <v>53</v>
      </c>
      <c r="H76" s="34"/>
      <c r="I76" s="34"/>
      <c r="J76" s="100" t="s">
        <v>54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Dolní Bousov - rekonstrukce náměstí T. G. Masaryka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190" t="str">
        <f>E9</f>
        <v>VRN - Vedlejší rozpočtové náklady</v>
      </c>
      <c r="F87" s="230"/>
      <c r="G87" s="230"/>
      <c r="H87" s="23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Dolní Bousov</v>
      </c>
      <c r="I89" s="27" t="s">
        <v>24</v>
      </c>
      <c r="J89" s="52">
        <f>IF(J12="","",J12)</f>
        <v>45293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27</v>
      </c>
      <c r="F91" s="25" t="str">
        <f>E15</f>
        <v xml:space="preserve"> </v>
      </c>
      <c r="I91" s="27" t="s">
        <v>33</v>
      </c>
      <c r="J91" s="30" t="str">
        <f>E21</f>
        <v>Ing. Martina Hřebřinová</v>
      </c>
      <c r="L91" s="32"/>
    </row>
    <row r="92" spans="2:47" s="1" customFormat="1" ht="15.2" customHeight="1">
      <c r="B92" s="32"/>
      <c r="C92" s="27" t="s">
        <v>31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103</v>
      </c>
      <c r="J96" s="66">
        <f>J117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1407</v>
      </c>
      <c r="E97" s="106"/>
      <c r="F97" s="106"/>
      <c r="G97" s="106"/>
      <c r="H97" s="106"/>
      <c r="I97" s="106"/>
      <c r="J97" s="107">
        <f>J118</f>
        <v>0</v>
      </c>
      <c r="L97" s="104"/>
    </row>
    <row r="98" spans="2:12" s="1" customFormat="1" ht="21.75" customHeight="1">
      <c r="B98" s="32"/>
      <c r="L98" s="32"/>
    </row>
    <row r="99" spans="2:12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6.95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4.95" customHeight="1">
      <c r="B104" s="32"/>
      <c r="C104" s="21" t="s">
        <v>118</v>
      </c>
      <c r="L104" s="32"/>
    </row>
    <row r="105" spans="2:12" s="1" customFormat="1" ht="6.95" customHeight="1">
      <c r="B105" s="32"/>
      <c r="L105" s="32"/>
    </row>
    <row r="106" spans="2:12" s="1" customFormat="1" ht="12" customHeight="1">
      <c r="B106" s="32"/>
      <c r="C106" s="27" t="s">
        <v>16</v>
      </c>
      <c r="L106" s="32"/>
    </row>
    <row r="107" spans="2:12" s="1" customFormat="1" ht="16.5" customHeight="1">
      <c r="B107" s="32"/>
      <c r="E107" s="228" t="str">
        <f>E7</f>
        <v>Dolní Bousov - rekonstrukce náměstí T. G. Masaryka</v>
      </c>
      <c r="F107" s="229"/>
      <c r="G107" s="229"/>
      <c r="H107" s="229"/>
      <c r="L107" s="32"/>
    </row>
    <row r="108" spans="2:12" s="1" customFormat="1" ht="12" customHeight="1">
      <c r="B108" s="32"/>
      <c r="C108" s="27" t="s">
        <v>98</v>
      </c>
      <c r="L108" s="32"/>
    </row>
    <row r="109" spans="2:12" s="1" customFormat="1" ht="16.5" customHeight="1">
      <c r="B109" s="32"/>
      <c r="E109" s="190" t="str">
        <f>E9</f>
        <v>VRN - Vedlejší rozpočtové náklady</v>
      </c>
      <c r="F109" s="230"/>
      <c r="G109" s="230"/>
      <c r="H109" s="230"/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22</v>
      </c>
      <c r="F111" s="25" t="str">
        <f>F12</f>
        <v>Dolní Bousov</v>
      </c>
      <c r="I111" s="27" t="s">
        <v>24</v>
      </c>
      <c r="J111" s="52">
        <f>IF(J12="","",J12)</f>
        <v>45293</v>
      </c>
      <c r="L111" s="32"/>
    </row>
    <row r="112" spans="2:12" s="1" customFormat="1" ht="6.95" customHeight="1">
      <c r="B112" s="32"/>
      <c r="L112" s="32"/>
    </row>
    <row r="113" spans="2:65" s="1" customFormat="1" ht="25.7" customHeight="1">
      <c r="B113" s="32"/>
      <c r="C113" s="27" t="s">
        <v>27</v>
      </c>
      <c r="F113" s="25" t="str">
        <f>E15</f>
        <v xml:space="preserve"> </v>
      </c>
      <c r="I113" s="27" t="s">
        <v>33</v>
      </c>
      <c r="J113" s="30" t="str">
        <f>E21</f>
        <v>Ing. Martina Hřebřinová</v>
      </c>
      <c r="L113" s="32"/>
    </row>
    <row r="114" spans="2:65" s="1" customFormat="1" ht="15.2" customHeight="1">
      <c r="B114" s="32"/>
      <c r="C114" s="27" t="s">
        <v>31</v>
      </c>
      <c r="F114" s="25" t="str">
        <f>IF(E18="","",E18)</f>
        <v>Vyplň údaj</v>
      </c>
      <c r="I114" s="27" t="s">
        <v>36</v>
      </c>
      <c r="J114" s="30" t="str">
        <f>E24</f>
        <v xml:space="preserve"> </v>
      </c>
      <c r="L114" s="32"/>
    </row>
    <row r="115" spans="2:65" s="1" customFormat="1" ht="10.35" customHeight="1">
      <c r="B115" s="32"/>
      <c r="L115" s="32"/>
    </row>
    <row r="116" spans="2:65" s="10" customFormat="1" ht="29.25" customHeight="1">
      <c r="B116" s="112"/>
      <c r="C116" s="113" t="s">
        <v>119</v>
      </c>
      <c r="D116" s="114" t="s">
        <v>63</v>
      </c>
      <c r="E116" s="114" t="s">
        <v>59</v>
      </c>
      <c r="F116" s="114" t="s">
        <v>60</v>
      </c>
      <c r="G116" s="114" t="s">
        <v>120</v>
      </c>
      <c r="H116" s="114" t="s">
        <v>121</v>
      </c>
      <c r="I116" s="114" t="s">
        <v>122</v>
      </c>
      <c r="J116" s="114" t="s">
        <v>102</v>
      </c>
      <c r="K116" s="115" t="s">
        <v>123</v>
      </c>
      <c r="L116" s="112"/>
      <c r="M116" s="59" t="s">
        <v>1</v>
      </c>
      <c r="N116" s="60" t="s">
        <v>42</v>
      </c>
      <c r="O116" s="60" t="s">
        <v>124</v>
      </c>
      <c r="P116" s="60" t="s">
        <v>125</v>
      </c>
      <c r="Q116" s="60" t="s">
        <v>126</v>
      </c>
      <c r="R116" s="60" t="s">
        <v>127</v>
      </c>
      <c r="S116" s="60" t="s">
        <v>128</v>
      </c>
      <c r="T116" s="61" t="s">
        <v>129</v>
      </c>
    </row>
    <row r="117" spans="2:65" s="1" customFormat="1" ht="22.9" customHeight="1">
      <c r="B117" s="32"/>
      <c r="C117" s="64" t="s">
        <v>130</v>
      </c>
      <c r="J117" s="116">
        <f>BK117</f>
        <v>0</v>
      </c>
      <c r="L117" s="32"/>
      <c r="M117" s="62"/>
      <c r="N117" s="53"/>
      <c r="O117" s="53"/>
      <c r="P117" s="117">
        <f>P118</f>
        <v>0</v>
      </c>
      <c r="Q117" s="53"/>
      <c r="R117" s="117">
        <f>R118</f>
        <v>0</v>
      </c>
      <c r="S117" s="53"/>
      <c r="T117" s="118">
        <f>T118</f>
        <v>0</v>
      </c>
      <c r="AT117" s="17" t="s">
        <v>77</v>
      </c>
      <c r="AU117" s="17" t="s">
        <v>104</v>
      </c>
      <c r="BK117" s="119">
        <f>BK118</f>
        <v>0</v>
      </c>
    </row>
    <row r="118" spans="2:65" s="11" customFormat="1" ht="25.9" customHeight="1">
      <c r="B118" s="120"/>
      <c r="D118" s="121" t="s">
        <v>77</v>
      </c>
      <c r="E118" s="122" t="s">
        <v>94</v>
      </c>
      <c r="F118" s="122" t="s">
        <v>95</v>
      </c>
      <c r="I118" s="123"/>
      <c r="J118" s="124">
        <f>BK118</f>
        <v>0</v>
      </c>
      <c r="L118" s="120"/>
      <c r="M118" s="125"/>
      <c r="P118" s="126">
        <f>SUM(P119:P137)</f>
        <v>0</v>
      </c>
      <c r="R118" s="126">
        <f>SUM(R119:R137)</f>
        <v>0</v>
      </c>
      <c r="T118" s="127">
        <f>SUM(T119:T137)</f>
        <v>0</v>
      </c>
      <c r="AR118" s="121" t="s">
        <v>163</v>
      </c>
      <c r="AT118" s="128" t="s">
        <v>77</v>
      </c>
      <c r="AU118" s="128" t="s">
        <v>78</v>
      </c>
      <c r="AY118" s="121" t="s">
        <v>133</v>
      </c>
      <c r="BK118" s="129">
        <f>SUM(BK119:BK137)</f>
        <v>0</v>
      </c>
    </row>
    <row r="119" spans="2:65" s="1" customFormat="1" ht="33" customHeight="1">
      <c r="B119" s="32"/>
      <c r="C119" s="132" t="s">
        <v>21</v>
      </c>
      <c r="D119" s="132" t="s">
        <v>135</v>
      </c>
      <c r="E119" s="133" t="s">
        <v>1408</v>
      </c>
      <c r="F119" s="134" t="s">
        <v>1409</v>
      </c>
      <c r="G119" s="135" t="s">
        <v>265</v>
      </c>
      <c r="H119" s="136">
        <v>1</v>
      </c>
      <c r="I119" s="137"/>
      <c r="J119" s="138">
        <f>ROUND(I119*H119,2)</f>
        <v>0</v>
      </c>
      <c r="K119" s="134" t="s">
        <v>1</v>
      </c>
      <c r="L119" s="32"/>
      <c r="M119" s="139" t="s">
        <v>1</v>
      </c>
      <c r="N119" s="140" t="s">
        <v>43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140</v>
      </c>
      <c r="AT119" s="143" t="s">
        <v>135</v>
      </c>
      <c r="AU119" s="143" t="s">
        <v>21</v>
      </c>
      <c r="AY119" s="17" t="s">
        <v>133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21</v>
      </c>
      <c r="BK119" s="144">
        <f>ROUND(I119*H119,2)</f>
        <v>0</v>
      </c>
      <c r="BL119" s="17" t="s">
        <v>140</v>
      </c>
      <c r="BM119" s="143" t="s">
        <v>87</v>
      </c>
    </row>
    <row r="120" spans="2:65" s="1" customFormat="1" ht="19.5">
      <c r="B120" s="32"/>
      <c r="D120" s="145" t="s">
        <v>142</v>
      </c>
      <c r="F120" s="146" t="s">
        <v>1409</v>
      </c>
      <c r="I120" s="147"/>
      <c r="L120" s="32"/>
      <c r="M120" s="148"/>
      <c r="T120" s="56"/>
      <c r="AT120" s="17" t="s">
        <v>142</v>
      </c>
      <c r="AU120" s="17" t="s">
        <v>21</v>
      </c>
    </row>
    <row r="121" spans="2:65" s="1" customFormat="1" ht="16.5" customHeight="1">
      <c r="B121" s="32"/>
      <c r="C121" s="132" t="s">
        <v>87</v>
      </c>
      <c r="D121" s="132" t="s">
        <v>135</v>
      </c>
      <c r="E121" s="133" t="s">
        <v>1410</v>
      </c>
      <c r="F121" s="134" t="s">
        <v>1411</v>
      </c>
      <c r="G121" s="135" t="s">
        <v>265</v>
      </c>
      <c r="H121" s="136">
        <v>1</v>
      </c>
      <c r="I121" s="137"/>
      <c r="J121" s="138">
        <f>ROUND(I121*H121,2)</f>
        <v>0</v>
      </c>
      <c r="K121" s="134" t="s">
        <v>1</v>
      </c>
      <c r="L121" s="32"/>
      <c r="M121" s="139" t="s">
        <v>1</v>
      </c>
      <c r="N121" s="140" t="s">
        <v>43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140</v>
      </c>
      <c r="AT121" s="143" t="s">
        <v>135</v>
      </c>
      <c r="AU121" s="143" t="s">
        <v>21</v>
      </c>
      <c r="AY121" s="17" t="s">
        <v>133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21</v>
      </c>
      <c r="BK121" s="144">
        <f>ROUND(I121*H121,2)</f>
        <v>0</v>
      </c>
      <c r="BL121" s="17" t="s">
        <v>140</v>
      </c>
      <c r="BM121" s="143" t="s">
        <v>140</v>
      </c>
    </row>
    <row r="122" spans="2:65" s="1" customFormat="1" ht="107.25">
      <c r="B122" s="32"/>
      <c r="D122" s="145" t="s">
        <v>142</v>
      </c>
      <c r="F122" s="146" t="s">
        <v>1412</v>
      </c>
      <c r="I122" s="147"/>
      <c r="L122" s="32"/>
      <c r="M122" s="148"/>
      <c r="T122" s="56"/>
      <c r="AT122" s="17" t="s">
        <v>142</v>
      </c>
      <c r="AU122" s="17" t="s">
        <v>21</v>
      </c>
    </row>
    <row r="123" spans="2:65" s="1" customFormat="1" ht="19.5">
      <c r="B123" s="32"/>
      <c r="D123" s="145" t="s">
        <v>267</v>
      </c>
      <c r="F123" s="169" t="s">
        <v>1413</v>
      </c>
      <c r="I123" s="147"/>
      <c r="L123" s="32"/>
      <c r="M123" s="148"/>
      <c r="T123" s="56"/>
      <c r="AT123" s="17" t="s">
        <v>267</v>
      </c>
      <c r="AU123" s="17" t="s">
        <v>21</v>
      </c>
    </row>
    <row r="124" spans="2:65" s="1" customFormat="1" ht="16.5" customHeight="1">
      <c r="B124" s="32"/>
      <c r="C124" s="132" t="s">
        <v>152</v>
      </c>
      <c r="D124" s="132" t="s">
        <v>135</v>
      </c>
      <c r="E124" s="133" t="s">
        <v>1414</v>
      </c>
      <c r="F124" s="134" t="s">
        <v>1415</v>
      </c>
      <c r="G124" s="135" t="s">
        <v>265</v>
      </c>
      <c r="H124" s="136">
        <v>1</v>
      </c>
      <c r="I124" s="137"/>
      <c r="J124" s="138">
        <f>ROUND(I124*H124,2)</f>
        <v>0</v>
      </c>
      <c r="K124" s="134" t="s">
        <v>1</v>
      </c>
      <c r="L124" s="32"/>
      <c r="M124" s="139" t="s">
        <v>1</v>
      </c>
      <c r="N124" s="140" t="s">
        <v>43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140</v>
      </c>
      <c r="AT124" s="143" t="s">
        <v>135</v>
      </c>
      <c r="AU124" s="143" t="s">
        <v>21</v>
      </c>
      <c r="AY124" s="17" t="s">
        <v>133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21</v>
      </c>
      <c r="BK124" s="144">
        <f>ROUND(I124*H124,2)</f>
        <v>0</v>
      </c>
      <c r="BL124" s="17" t="s">
        <v>140</v>
      </c>
      <c r="BM124" s="143" t="s">
        <v>170</v>
      </c>
    </row>
    <row r="125" spans="2:65" s="1" customFormat="1" ht="97.5">
      <c r="B125" s="32"/>
      <c r="D125" s="145" t="s">
        <v>142</v>
      </c>
      <c r="F125" s="146" t="s">
        <v>1416</v>
      </c>
      <c r="I125" s="147"/>
      <c r="L125" s="32"/>
      <c r="M125" s="148"/>
      <c r="T125" s="56"/>
      <c r="AT125" s="17" t="s">
        <v>142</v>
      </c>
      <c r="AU125" s="17" t="s">
        <v>21</v>
      </c>
    </row>
    <row r="126" spans="2:65" s="1" customFormat="1" ht="16.5" customHeight="1">
      <c r="B126" s="32"/>
      <c r="C126" s="132" t="s">
        <v>140</v>
      </c>
      <c r="D126" s="132" t="s">
        <v>135</v>
      </c>
      <c r="E126" s="133" t="s">
        <v>1417</v>
      </c>
      <c r="F126" s="134" t="s">
        <v>1418</v>
      </c>
      <c r="G126" s="135" t="s">
        <v>265</v>
      </c>
      <c r="H126" s="136">
        <v>1</v>
      </c>
      <c r="I126" s="137"/>
      <c r="J126" s="138">
        <f>ROUND(I126*H126,2)</f>
        <v>0</v>
      </c>
      <c r="K126" s="134" t="s">
        <v>1</v>
      </c>
      <c r="L126" s="32"/>
      <c r="M126" s="139" t="s">
        <v>1</v>
      </c>
      <c r="N126" s="140" t="s">
        <v>43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140</v>
      </c>
      <c r="AT126" s="143" t="s">
        <v>135</v>
      </c>
      <c r="AU126" s="143" t="s">
        <v>21</v>
      </c>
      <c r="AY126" s="17" t="s">
        <v>133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21</v>
      </c>
      <c r="BK126" s="144">
        <f>ROUND(I126*H126,2)</f>
        <v>0</v>
      </c>
      <c r="BL126" s="17" t="s">
        <v>140</v>
      </c>
      <c r="BM126" s="143" t="s">
        <v>25</v>
      </c>
    </row>
    <row r="127" spans="2:65" s="1" customFormat="1" ht="97.5">
      <c r="B127" s="32"/>
      <c r="D127" s="145" t="s">
        <v>142</v>
      </c>
      <c r="F127" s="146" t="s">
        <v>1419</v>
      </c>
      <c r="I127" s="147"/>
      <c r="L127" s="32"/>
      <c r="M127" s="148"/>
      <c r="T127" s="56"/>
      <c r="AT127" s="17" t="s">
        <v>142</v>
      </c>
      <c r="AU127" s="17" t="s">
        <v>21</v>
      </c>
    </row>
    <row r="128" spans="2:65" s="1" customFormat="1" ht="16.5" customHeight="1">
      <c r="B128" s="32"/>
      <c r="C128" s="132" t="s">
        <v>163</v>
      </c>
      <c r="D128" s="132" t="s">
        <v>135</v>
      </c>
      <c r="E128" s="133" t="s">
        <v>1420</v>
      </c>
      <c r="F128" s="134" t="s">
        <v>1421</v>
      </c>
      <c r="G128" s="135" t="s">
        <v>265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140</v>
      </c>
      <c r="AT128" s="143" t="s">
        <v>135</v>
      </c>
      <c r="AU128" s="143" t="s">
        <v>21</v>
      </c>
      <c r="AY128" s="17" t="s">
        <v>133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21</v>
      </c>
      <c r="BK128" s="144">
        <f>ROUND(I128*H128,2)</f>
        <v>0</v>
      </c>
      <c r="BL128" s="17" t="s">
        <v>140</v>
      </c>
      <c r="BM128" s="143" t="s">
        <v>213</v>
      </c>
    </row>
    <row r="129" spans="2:65" s="1" customFormat="1" ht="29.25">
      <c r="B129" s="32"/>
      <c r="D129" s="145" t="s">
        <v>142</v>
      </c>
      <c r="F129" s="146" t="s">
        <v>1422</v>
      </c>
      <c r="I129" s="147"/>
      <c r="L129" s="32"/>
      <c r="M129" s="148"/>
      <c r="T129" s="56"/>
      <c r="AT129" s="17" t="s">
        <v>142</v>
      </c>
      <c r="AU129" s="17" t="s">
        <v>21</v>
      </c>
    </row>
    <row r="130" spans="2:65" s="1" customFormat="1" ht="16.5" customHeight="1">
      <c r="B130" s="32"/>
      <c r="C130" s="132" t="s">
        <v>170</v>
      </c>
      <c r="D130" s="132" t="s">
        <v>135</v>
      </c>
      <c r="E130" s="133" t="s">
        <v>1423</v>
      </c>
      <c r="F130" s="134" t="s">
        <v>1424</v>
      </c>
      <c r="G130" s="135" t="s">
        <v>265</v>
      </c>
      <c r="H130" s="136">
        <v>1</v>
      </c>
      <c r="I130" s="137"/>
      <c r="J130" s="138">
        <f>ROUND(I130*H130,2)</f>
        <v>0</v>
      </c>
      <c r="K130" s="134" t="s">
        <v>1</v>
      </c>
      <c r="L130" s="32"/>
      <c r="M130" s="139" t="s">
        <v>1</v>
      </c>
      <c r="N130" s="140" t="s">
        <v>43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140</v>
      </c>
      <c r="AT130" s="143" t="s">
        <v>135</v>
      </c>
      <c r="AU130" s="143" t="s">
        <v>21</v>
      </c>
      <c r="AY130" s="17" t="s">
        <v>133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21</v>
      </c>
      <c r="BK130" s="144">
        <f>ROUND(I130*H130,2)</f>
        <v>0</v>
      </c>
      <c r="BL130" s="17" t="s">
        <v>140</v>
      </c>
      <c r="BM130" s="143" t="s">
        <v>227</v>
      </c>
    </row>
    <row r="131" spans="2:65" s="1" customFormat="1" ht="11.25">
      <c r="B131" s="32"/>
      <c r="D131" s="145" t="s">
        <v>142</v>
      </c>
      <c r="F131" s="146" t="s">
        <v>1424</v>
      </c>
      <c r="I131" s="147"/>
      <c r="L131" s="32"/>
      <c r="M131" s="148"/>
      <c r="T131" s="56"/>
      <c r="AT131" s="17" t="s">
        <v>142</v>
      </c>
      <c r="AU131" s="17" t="s">
        <v>21</v>
      </c>
    </row>
    <row r="132" spans="2:65" s="1" customFormat="1" ht="24.2" customHeight="1">
      <c r="B132" s="32"/>
      <c r="C132" s="132" t="s">
        <v>177</v>
      </c>
      <c r="D132" s="132" t="s">
        <v>135</v>
      </c>
      <c r="E132" s="133" t="s">
        <v>1425</v>
      </c>
      <c r="F132" s="134" t="s">
        <v>1426</v>
      </c>
      <c r="G132" s="135" t="s">
        <v>265</v>
      </c>
      <c r="H132" s="136">
        <v>1</v>
      </c>
      <c r="I132" s="137"/>
      <c r="J132" s="138">
        <f>ROUND(I132*H132,2)</f>
        <v>0</v>
      </c>
      <c r="K132" s="134" t="s">
        <v>1</v>
      </c>
      <c r="L132" s="32"/>
      <c r="M132" s="139" t="s">
        <v>1</v>
      </c>
      <c r="N132" s="140" t="s">
        <v>43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140</v>
      </c>
      <c r="AT132" s="143" t="s">
        <v>135</v>
      </c>
      <c r="AU132" s="143" t="s">
        <v>21</v>
      </c>
      <c r="AY132" s="17" t="s">
        <v>133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21</v>
      </c>
      <c r="BK132" s="144">
        <f>ROUND(I132*H132,2)</f>
        <v>0</v>
      </c>
      <c r="BL132" s="17" t="s">
        <v>140</v>
      </c>
      <c r="BM132" s="143" t="s">
        <v>241</v>
      </c>
    </row>
    <row r="133" spans="2:65" s="1" customFormat="1" ht="136.5">
      <c r="B133" s="32"/>
      <c r="D133" s="145" t="s">
        <v>142</v>
      </c>
      <c r="F133" s="146" t="s">
        <v>1427</v>
      </c>
      <c r="I133" s="147"/>
      <c r="L133" s="32"/>
      <c r="M133" s="148"/>
      <c r="T133" s="56"/>
      <c r="AT133" s="17" t="s">
        <v>142</v>
      </c>
      <c r="AU133" s="17" t="s">
        <v>21</v>
      </c>
    </row>
    <row r="134" spans="2:65" s="1" customFormat="1" ht="24.2" customHeight="1">
      <c r="B134" s="32"/>
      <c r="C134" s="132" t="s">
        <v>183</v>
      </c>
      <c r="D134" s="132" t="s">
        <v>135</v>
      </c>
      <c r="E134" s="133" t="s">
        <v>1428</v>
      </c>
      <c r="F134" s="134" t="s">
        <v>1429</v>
      </c>
      <c r="G134" s="135" t="s">
        <v>265</v>
      </c>
      <c r="H134" s="136">
        <v>1</v>
      </c>
      <c r="I134" s="137"/>
      <c r="J134" s="138">
        <f>ROUND(I134*H134,2)</f>
        <v>0</v>
      </c>
      <c r="K134" s="134" t="s">
        <v>1</v>
      </c>
      <c r="L134" s="32"/>
      <c r="M134" s="139" t="s">
        <v>1</v>
      </c>
      <c r="N134" s="140" t="s">
        <v>43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140</v>
      </c>
      <c r="AT134" s="143" t="s">
        <v>135</v>
      </c>
      <c r="AU134" s="143" t="s">
        <v>21</v>
      </c>
      <c r="AY134" s="17" t="s">
        <v>133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21</v>
      </c>
      <c r="BK134" s="144">
        <f>ROUND(I134*H134,2)</f>
        <v>0</v>
      </c>
      <c r="BL134" s="17" t="s">
        <v>140</v>
      </c>
      <c r="BM134" s="143" t="s">
        <v>255</v>
      </c>
    </row>
    <row r="135" spans="2:65" s="1" customFormat="1" ht="58.5">
      <c r="B135" s="32"/>
      <c r="D135" s="145" t="s">
        <v>142</v>
      </c>
      <c r="F135" s="146" t="s">
        <v>1430</v>
      </c>
      <c r="I135" s="147"/>
      <c r="L135" s="32"/>
      <c r="M135" s="148"/>
      <c r="T135" s="56"/>
      <c r="AT135" s="17" t="s">
        <v>142</v>
      </c>
      <c r="AU135" s="17" t="s">
        <v>21</v>
      </c>
    </row>
    <row r="136" spans="2:65" s="1" customFormat="1" ht="16.5" customHeight="1">
      <c r="B136" s="32"/>
      <c r="C136" s="132" t="s">
        <v>190</v>
      </c>
      <c r="D136" s="132" t="s">
        <v>135</v>
      </c>
      <c r="E136" s="133" t="s">
        <v>1431</v>
      </c>
      <c r="F136" s="134" t="s">
        <v>1432</v>
      </c>
      <c r="G136" s="135" t="s">
        <v>265</v>
      </c>
      <c r="H136" s="136">
        <v>1</v>
      </c>
      <c r="I136" s="137"/>
      <c r="J136" s="138">
        <f>ROUND(I136*H136,2)</f>
        <v>0</v>
      </c>
      <c r="K136" s="134" t="s">
        <v>1</v>
      </c>
      <c r="L136" s="32"/>
      <c r="M136" s="139" t="s">
        <v>1</v>
      </c>
      <c r="N136" s="140" t="s">
        <v>43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140</v>
      </c>
      <c r="AT136" s="143" t="s">
        <v>135</v>
      </c>
      <c r="AU136" s="143" t="s">
        <v>21</v>
      </c>
      <c r="AY136" s="17" t="s">
        <v>133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21</v>
      </c>
      <c r="BK136" s="144">
        <f>ROUND(I136*H136,2)</f>
        <v>0</v>
      </c>
      <c r="BL136" s="17" t="s">
        <v>140</v>
      </c>
      <c r="BM136" s="143" t="s">
        <v>269</v>
      </c>
    </row>
    <row r="137" spans="2:65" s="1" customFormat="1" ht="19.5">
      <c r="B137" s="32"/>
      <c r="D137" s="145" t="s">
        <v>142</v>
      </c>
      <c r="F137" s="146" t="s">
        <v>1433</v>
      </c>
      <c r="I137" s="147"/>
      <c r="L137" s="32"/>
      <c r="M137" s="187"/>
      <c r="N137" s="188"/>
      <c r="O137" s="188"/>
      <c r="P137" s="188"/>
      <c r="Q137" s="188"/>
      <c r="R137" s="188"/>
      <c r="S137" s="188"/>
      <c r="T137" s="189"/>
      <c r="AT137" s="17" t="s">
        <v>142</v>
      </c>
      <c r="AU137" s="17" t="s">
        <v>21</v>
      </c>
    </row>
    <row r="138" spans="2:65" s="1" customFormat="1" ht="6.95" customHeight="1"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32"/>
    </row>
  </sheetData>
  <sheetProtection algorithmName="SHA-512" hashValue="3J5i4a7/uMKxyE+rOgy6LUeT1+cAtcJuCg77tWXrAaa1Z0/9hrx1rg6WDYNEMsGI+w4Ar3RQVprHUv6IFL2nnA==" saltValue="eTGWfjyOIYv519uHMN6WL9QpNJDWqbe9kRLVRu75kox3evbgBHFdQZN1PrmhCcAEhAZz6SDXxS1/YSpPNrbvkA==" spinCount="100000" sheet="1" objects="1" scenarios="1" formatColumns="0" formatRows="0" autoFilter="0"/>
  <autoFilter ref="C116:K137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101A - Náměstí</vt:lpstr>
      <vt:lpstr>SO 101B - Komunikace (II-...</vt:lpstr>
      <vt:lpstr>SO 401 - Veřejné osvětlení</vt:lpstr>
      <vt:lpstr>VRN - Vedlejší rozpočtové...</vt:lpstr>
      <vt:lpstr>'Rekapitulace stavby'!Názvy_tisku</vt:lpstr>
      <vt:lpstr>'SO 101A - Náměstí'!Názvy_tisku</vt:lpstr>
      <vt:lpstr>'SO 101B - Komunikace (II-...'!Názvy_tisku</vt:lpstr>
      <vt:lpstr>'SO 401 - Veřejné osvětlení'!Názvy_tisku</vt:lpstr>
      <vt:lpstr>'VRN - Vedlejší rozpočtové...'!Názvy_tisku</vt:lpstr>
      <vt:lpstr>'Rekapitulace stavby'!Oblast_tisku</vt:lpstr>
      <vt:lpstr>'SO 101A - Náměstí'!Oblast_tisku</vt:lpstr>
      <vt:lpstr>'SO 101B - Komunikace (II-...'!Oblast_tisku</vt:lpstr>
      <vt:lpstr>'SO 401 - Veřejné osvětlení'!Oblast_tisku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ASUS\Alena</dc:creator>
  <cp:lastModifiedBy>Aleš Kolátor</cp:lastModifiedBy>
  <dcterms:created xsi:type="dcterms:W3CDTF">2024-01-02T21:59:02Z</dcterms:created>
  <dcterms:modified xsi:type="dcterms:W3CDTF">2024-01-02T22:00:09Z</dcterms:modified>
</cp:coreProperties>
</file>